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15" windowWidth="10005" windowHeight="8925" tabRatio="606" activeTab="2"/>
  </bookViews>
  <sheets>
    <sheet name="ведомств." sheetId="4" r:id="rId1"/>
    <sheet name="прогр." sheetId="2" r:id="rId2"/>
    <sheet name="функ" sheetId="5" r:id="rId3"/>
  </sheets>
  <definedNames>
    <definedName name="_xlnm._FilterDatabase" localSheetId="0" hidden="1">ведомств.!$A$14:$J$1036</definedName>
    <definedName name="_xlnm._FilterDatabase" localSheetId="1" hidden="1">прогр.!$A$8:$E$740</definedName>
  </definedNames>
  <calcPr calcId="145621"/>
</workbook>
</file>

<file path=xl/calcChain.xml><?xml version="1.0" encoding="utf-8"?>
<calcChain xmlns="http://schemas.openxmlformats.org/spreadsheetml/2006/main">
  <c r="G402" i="4" l="1"/>
  <c r="E195" i="2"/>
  <c r="F195" i="2"/>
  <c r="G195" i="2"/>
  <c r="D195" i="2"/>
  <c r="E190" i="2"/>
  <c r="F190" i="2"/>
  <c r="G190" i="2"/>
  <c r="D190" i="2"/>
  <c r="E431" i="2"/>
  <c r="F431" i="2"/>
  <c r="G431" i="2"/>
  <c r="D431" i="2"/>
  <c r="D432" i="2"/>
  <c r="E163" i="2"/>
  <c r="F163" i="2"/>
  <c r="F162" i="2" s="1"/>
  <c r="F161" i="2" s="1"/>
  <c r="G163" i="2"/>
  <c r="D163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5" i="2"/>
  <c r="F24" i="2" s="1"/>
  <c r="G25" i="2"/>
  <c r="G24" i="2" s="1"/>
  <c r="F27" i="2"/>
  <c r="F26" i="2" s="1"/>
  <c r="G27" i="2"/>
  <c r="G26" i="2" s="1"/>
  <c r="F30" i="2"/>
  <c r="G30" i="2"/>
  <c r="F31" i="2"/>
  <c r="G31" i="2"/>
  <c r="F32" i="2"/>
  <c r="G32" i="2"/>
  <c r="F35" i="2"/>
  <c r="G35" i="2"/>
  <c r="F36" i="2"/>
  <c r="G36" i="2"/>
  <c r="F37" i="2"/>
  <c r="G37" i="2"/>
  <c r="F40" i="2"/>
  <c r="G40" i="2"/>
  <c r="F41" i="2"/>
  <c r="G41" i="2"/>
  <c r="F45" i="2"/>
  <c r="F44" i="2" s="1"/>
  <c r="F43" i="2" s="1"/>
  <c r="G45" i="2"/>
  <c r="G44" i="2" s="1"/>
  <c r="G43" i="2" s="1"/>
  <c r="F47" i="2"/>
  <c r="G47" i="2"/>
  <c r="F49" i="2"/>
  <c r="G49" i="2"/>
  <c r="F53" i="2"/>
  <c r="F52" i="2" s="1"/>
  <c r="F51" i="2" s="1"/>
  <c r="G53" i="2"/>
  <c r="G52" i="2" s="1"/>
  <c r="G51" i="2" s="1"/>
  <c r="F56" i="2"/>
  <c r="F55" i="2" s="1"/>
  <c r="F54" i="2" s="1"/>
  <c r="G56" i="2"/>
  <c r="G55" i="2" s="1"/>
  <c r="G54" i="2" s="1"/>
  <c r="F59" i="2"/>
  <c r="G59" i="2"/>
  <c r="F60" i="2"/>
  <c r="G60" i="2"/>
  <c r="F63" i="2"/>
  <c r="F62" i="2" s="1"/>
  <c r="F61" i="2" s="1"/>
  <c r="G63" i="2"/>
  <c r="G62" i="2" s="1"/>
  <c r="G61" i="2" s="1"/>
  <c r="F66" i="2"/>
  <c r="F65" i="2" s="1"/>
  <c r="F64" i="2" s="1"/>
  <c r="G66" i="2"/>
  <c r="G65" i="2" s="1"/>
  <c r="G64" i="2" s="1"/>
  <c r="F69" i="2"/>
  <c r="F68" i="2" s="1"/>
  <c r="F67" i="2" s="1"/>
  <c r="G69" i="2"/>
  <c r="G68" i="2" s="1"/>
  <c r="G67" i="2" s="1"/>
  <c r="F72" i="2"/>
  <c r="F71" i="2" s="1"/>
  <c r="F70" i="2" s="1"/>
  <c r="G72" i="2"/>
  <c r="G71" i="2" s="1"/>
  <c r="G70" i="2" s="1"/>
  <c r="F75" i="2"/>
  <c r="F74" i="2" s="1"/>
  <c r="F73" i="2" s="1"/>
  <c r="G75" i="2"/>
  <c r="G74" i="2" s="1"/>
  <c r="G73" i="2" s="1"/>
  <c r="F78" i="2"/>
  <c r="G78" i="2"/>
  <c r="F79" i="2"/>
  <c r="G79" i="2"/>
  <c r="F83" i="2"/>
  <c r="G83" i="2"/>
  <c r="F84" i="2"/>
  <c r="G84" i="2"/>
  <c r="F86" i="2"/>
  <c r="G86" i="2"/>
  <c r="F87" i="2"/>
  <c r="G87" i="2"/>
  <c r="F88" i="2"/>
  <c r="G88" i="2"/>
  <c r="F89" i="2"/>
  <c r="G89" i="2"/>
  <c r="F92" i="2"/>
  <c r="F91" i="2" s="1"/>
  <c r="F90" i="2" s="1"/>
  <c r="G92" i="2"/>
  <c r="G91" i="2" s="1"/>
  <c r="G90" i="2" s="1"/>
  <c r="F95" i="2"/>
  <c r="G95" i="2"/>
  <c r="F96" i="2"/>
  <c r="F94" i="2" s="1"/>
  <c r="F93" i="2" s="1"/>
  <c r="G96" i="2"/>
  <c r="F97" i="2"/>
  <c r="G97" i="2"/>
  <c r="F101" i="2"/>
  <c r="G101" i="2"/>
  <c r="F102" i="2"/>
  <c r="G102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6" i="2"/>
  <c r="F115" i="2" s="1"/>
  <c r="G116" i="2"/>
  <c r="G115" i="2" s="1"/>
  <c r="F119" i="2"/>
  <c r="G119" i="2"/>
  <c r="F120" i="2"/>
  <c r="G120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4" i="2"/>
  <c r="F133" i="2" s="1"/>
  <c r="G134" i="2"/>
  <c r="G133" i="2" s="1"/>
  <c r="F136" i="2"/>
  <c r="G136" i="2"/>
  <c r="F137" i="2"/>
  <c r="G137" i="2"/>
  <c r="F138" i="2"/>
  <c r="G138" i="2"/>
  <c r="F139" i="2"/>
  <c r="G139" i="2"/>
  <c r="F141" i="2"/>
  <c r="G141" i="2"/>
  <c r="F142" i="2"/>
  <c r="G142" i="2"/>
  <c r="F145" i="2"/>
  <c r="F144" i="2" s="1"/>
  <c r="F143" i="2" s="1"/>
  <c r="G145" i="2"/>
  <c r="G144" i="2" s="1"/>
  <c r="G143" i="2" s="1"/>
  <c r="F149" i="2"/>
  <c r="G149" i="2"/>
  <c r="F150" i="2"/>
  <c r="G150" i="2"/>
  <c r="F152" i="2"/>
  <c r="F151" i="2" s="1"/>
  <c r="G152" i="2"/>
  <c r="G151" i="2" s="1"/>
  <c r="F156" i="2"/>
  <c r="F155" i="2" s="1"/>
  <c r="F154" i="2" s="1"/>
  <c r="F153" i="2" s="1"/>
  <c r="G156" i="2"/>
  <c r="G155" i="2" s="1"/>
  <c r="G154" i="2" s="1"/>
  <c r="G153" i="2" s="1"/>
  <c r="F160" i="2"/>
  <c r="F159" i="2" s="1"/>
  <c r="F158" i="2" s="1"/>
  <c r="G160" i="2"/>
  <c r="G159" i="2" s="1"/>
  <c r="G158" i="2" s="1"/>
  <c r="G162" i="2"/>
  <c r="G161" i="2" s="1"/>
  <c r="F167" i="2"/>
  <c r="F166" i="2" s="1"/>
  <c r="G167" i="2"/>
  <c r="G166" i="2" s="1"/>
  <c r="F169" i="2"/>
  <c r="F168" i="2" s="1"/>
  <c r="G169" i="2"/>
  <c r="G168" i="2" s="1"/>
  <c r="F172" i="2"/>
  <c r="F171" i="2" s="1"/>
  <c r="G172" i="2"/>
  <c r="G171" i="2" s="1"/>
  <c r="G173" i="2"/>
  <c r="F174" i="2"/>
  <c r="F173" i="2" s="1"/>
  <c r="G174" i="2"/>
  <c r="F175" i="2"/>
  <c r="G175" i="2"/>
  <c r="F179" i="2"/>
  <c r="F178" i="2" s="1"/>
  <c r="F177" i="2" s="1"/>
  <c r="G179" i="2"/>
  <c r="G178" i="2" s="1"/>
  <c r="G177" i="2" s="1"/>
  <c r="F183" i="2"/>
  <c r="F182" i="2" s="1"/>
  <c r="F181" i="2" s="1"/>
  <c r="G183" i="2"/>
  <c r="G182" i="2" s="1"/>
  <c r="G181" i="2" s="1"/>
  <c r="F186" i="2"/>
  <c r="F185" i="2" s="1"/>
  <c r="F184" i="2" s="1"/>
  <c r="G186" i="2"/>
  <c r="G185" i="2" s="1"/>
  <c r="G184" i="2" s="1"/>
  <c r="F191" i="2"/>
  <c r="G191" i="2"/>
  <c r="F192" i="2"/>
  <c r="G192" i="2"/>
  <c r="F196" i="2"/>
  <c r="G196" i="2"/>
  <c r="F197" i="2"/>
  <c r="G197" i="2"/>
  <c r="F200" i="2"/>
  <c r="G200" i="2"/>
  <c r="F201" i="2"/>
  <c r="G201" i="2"/>
  <c r="F204" i="2"/>
  <c r="G204" i="2"/>
  <c r="F205" i="2"/>
  <c r="G205" i="2"/>
  <c r="F206" i="2"/>
  <c r="G206" i="2"/>
  <c r="F209" i="2"/>
  <c r="F208" i="2" s="1"/>
  <c r="G209" i="2"/>
  <c r="G208" i="2" s="1"/>
  <c r="F211" i="2"/>
  <c r="F210" i="2" s="1"/>
  <c r="G211" i="2"/>
  <c r="G210" i="2" s="1"/>
  <c r="F215" i="2"/>
  <c r="F214" i="2" s="1"/>
  <c r="F213" i="2" s="1"/>
  <c r="G215" i="2"/>
  <c r="G214" i="2" s="1"/>
  <c r="G213" i="2" s="1"/>
  <c r="F218" i="2"/>
  <c r="F217" i="2" s="1"/>
  <c r="F216" i="2" s="1"/>
  <c r="G218" i="2"/>
  <c r="G217" i="2" s="1"/>
  <c r="G216" i="2" s="1"/>
  <c r="F221" i="2"/>
  <c r="G221" i="2"/>
  <c r="F224" i="2"/>
  <c r="F223" i="2" s="1"/>
  <c r="G224" i="2"/>
  <c r="G223" i="2" s="1"/>
  <c r="F226" i="2"/>
  <c r="F225" i="2" s="1"/>
  <c r="G226" i="2"/>
  <c r="G225" i="2" s="1"/>
  <c r="F228" i="2"/>
  <c r="F227" i="2" s="1"/>
  <c r="G228" i="2"/>
  <c r="G227" i="2" s="1"/>
  <c r="F229" i="2"/>
  <c r="G229" i="2"/>
  <c r="F232" i="2"/>
  <c r="G232" i="2"/>
  <c r="F233" i="2"/>
  <c r="G233" i="2"/>
  <c r="F234" i="2"/>
  <c r="G234" i="2"/>
  <c r="F236" i="2"/>
  <c r="G236" i="2"/>
  <c r="F237" i="2"/>
  <c r="G237" i="2"/>
  <c r="F238" i="2"/>
  <c r="G238" i="2"/>
  <c r="F239" i="2"/>
  <c r="G239" i="2"/>
  <c r="F241" i="2"/>
  <c r="G241" i="2"/>
  <c r="F242" i="2"/>
  <c r="G242" i="2"/>
  <c r="F246" i="2"/>
  <c r="F245" i="2" s="1"/>
  <c r="F244" i="2" s="1"/>
  <c r="G246" i="2"/>
  <c r="G245" i="2" s="1"/>
  <c r="G244" i="2" s="1"/>
  <c r="F249" i="2"/>
  <c r="F248" i="2" s="1"/>
  <c r="G249" i="2"/>
  <c r="G248" i="2" s="1"/>
  <c r="F251" i="2"/>
  <c r="F250" i="2" s="1"/>
  <c r="G251" i="2"/>
  <c r="G250" i="2" s="1"/>
  <c r="F253" i="2"/>
  <c r="G253" i="2"/>
  <c r="F254" i="2"/>
  <c r="G254" i="2"/>
  <c r="F257" i="2"/>
  <c r="F256" i="2" s="1"/>
  <c r="G257" i="2"/>
  <c r="G256" i="2" s="1"/>
  <c r="F259" i="2"/>
  <c r="F258" i="2" s="1"/>
  <c r="G259" i="2"/>
  <c r="G258" i="2" s="1"/>
  <c r="F261" i="2"/>
  <c r="G261" i="2"/>
  <c r="F262" i="2"/>
  <c r="G262" i="2"/>
  <c r="F264" i="2"/>
  <c r="G264" i="2"/>
  <c r="F265" i="2"/>
  <c r="G265" i="2"/>
  <c r="F266" i="2"/>
  <c r="G266" i="2"/>
  <c r="F267" i="2"/>
  <c r="G267" i="2"/>
  <c r="F268" i="2"/>
  <c r="G268" i="2"/>
  <c r="F269" i="2"/>
  <c r="G269" i="2"/>
  <c r="F270" i="2"/>
  <c r="G270" i="2"/>
  <c r="F271" i="2"/>
  <c r="G271" i="2"/>
  <c r="F272" i="2"/>
  <c r="G272" i="2"/>
  <c r="F274" i="2"/>
  <c r="F273" i="2" s="1"/>
  <c r="G274" i="2"/>
  <c r="G273" i="2" s="1"/>
  <c r="F276" i="2"/>
  <c r="F275" i="2" s="1"/>
  <c r="G276" i="2"/>
  <c r="G275" i="2" s="1"/>
  <c r="F278" i="2"/>
  <c r="G278" i="2"/>
  <c r="F279" i="2"/>
  <c r="G279" i="2"/>
  <c r="F282" i="2"/>
  <c r="F281" i="2" s="1"/>
  <c r="G282" i="2"/>
  <c r="G281" i="2" s="1"/>
  <c r="F284" i="2"/>
  <c r="F283" i="2" s="1"/>
  <c r="G284" i="2"/>
  <c r="G283" i="2" s="1"/>
  <c r="F286" i="2"/>
  <c r="G286" i="2"/>
  <c r="F287" i="2"/>
  <c r="G287" i="2"/>
  <c r="F288" i="2"/>
  <c r="G288" i="2"/>
  <c r="F290" i="2"/>
  <c r="G290" i="2"/>
  <c r="F293" i="2"/>
  <c r="F292" i="2" s="1"/>
  <c r="G293" i="2"/>
  <c r="G292" i="2" s="1"/>
  <c r="F295" i="2"/>
  <c r="F294" i="2" s="1"/>
  <c r="G295" i="2"/>
  <c r="G294" i="2" s="1"/>
  <c r="F297" i="2"/>
  <c r="G297" i="2"/>
  <c r="F298" i="2"/>
  <c r="G298" i="2"/>
  <c r="F300" i="2"/>
  <c r="G300" i="2"/>
  <c r="F301" i="2"/>
  <c r="G301" i="2"/>
  <c r="F302" i="2"/>
  <c r="G302" i="2"/>
  <c r="F303" i="2"/>
  <c r="G303" i="2"/>
  <c r="F304" i="2"/>
  <c r="G304" i="2"/>
  <c r="F305" i="2"/>
  <c r="G305" i="2"/>
  <c r="F306" i="2"/>
  <c r="G306" i="2"/>
  <c r="F307" i="2"/>
  <c r="G307" i="2"/>
  <c r="F309" i="2"/>
  <c r="F308" i="2" s="1"/>
  <c r="G309" i="2"/>
  <c r="G308" i="2" s="1"/>
  <c r="F311" i="2"/>
  <c r="F310" i="2" s="1"/>
  <c r="G311" i="2"/>
  <c r="G310" i="2" s="1"/>
  <c r="F315" i="2"/>
  <c r="F314" i="2" s="1"/>
  <c r="F313" i="2" s="1"/>
  <c r="G315" i="2"/>
  <c r="G314" i="2" s="1"/>
  <c r="G313" i="2" s="1"/>
  <c r="F318" i="2"/>
  <c r="F317" i="2" s="1"/>
  <c r="G318" i="2"/>
  <c r="G317" i="2" s="1"/>
  <c r="F320" i="2"/>
  <c r="G320" i="2"/>
  <c r="F321" i="2"/>
  <c r="G321" i="2"/>
  <c r="F324" i="2"/>
  <c r="F323" i="2" s="1"/>
  <c r="F322" i="2" s="1"/>
  <c r="G324" i="2"/>
  <c r="G323" i="2" s="1"/>
  <c r="G322" i="2" s="1"/>
  <c r="F327" i="2"/>
  <c r="F326" i="2" s="1"/>
  <c r="F325" i="2" s="1"/>
  <c r="G327" i="2"/>
  <c r="G326" i="2" s="1"/>
  <c r="G325" i="2" s="1"/>
  <c r="F330" i="2"/>
  <c r="F329" i="2" s="1"/>
  <c r="F328" i="2" s="1"/>
  <c r="G330" i="2"/>
  <c r="G329" i="2" s="1"/>
  <c r="G328" i="2" s="1"/>
  <c r="F333" i="2"/>
  <c r="F332" i="2" s="1"/>
  <c r="F331" i="2" s="1"/>
  <c r="G333" i="2"/>
  <c r="G332" i="2" s="1"/>
  <c r="G331" i="2" s="1"/>
  <c r="F336" i="2"/>
  <c r="F335" i="2" s="1"/>
  <c r="G336" i="2"/>
  <c r="G335" i="2" s="1"/>
  <c r="F338" i="2"/>
  <c r="F337" i="2" s="1"/>
  <c r="G338" i="2"/>
  <c r="G337" i="2" s="1"/>
  <c r="F340" i="2"/>
  <c r="G340" i="2"/>
  <c r="F341" i="2"/>
  <c r="G341" i="2"/>
  <c r="F344" i="2"/>
  <c r="F343" i="2" s="1"/>
  <c r="F342" i="2" s="1"/>
  <c r="G344" i="2"/>
  <c r="G343" i="2" s="1"/>
  <c r="G342" i="2" s="1"/>
  <c r="F348" i="2"/>
  <c r="G348" i="2"/>
  <c r="F349" i="2"/>
  <c r="G349" i="2"/>
  <c r="F352" i="2"/>
  <c r="G352" i="2"/>
  <c r="F353" i="2"/>
  <c r="G353" i="2"/>
  <c r="F355" i="2"/>
  <c r="F354" i="2" s="1"/>
  <c r="G355" i="2"/>
  <c r="G354" i="2" s="1"/>
  <c r="F359" i="2"/>
  <c r="G359" i="2"/>
  <c r="F360" i="2"/>
  <c r="G360" i="2"/>
  <c r="F361" i="2"/>
  <c r="G361" i="2"/>
  <c r="F362" i="2"/>
  <c r="G362" i="2"/>
  <c r="F363" i="2"/>
  <c r="G363" i="2"/>
  <c r="F365" i="2"/>
  <c r="G365" i="2"/>
  <c r="F366" i="2"/>
  <c r="G366" i="2"/>
  <c r="F367" i="2"/>
  <c r="G367" i="2"/>
  <c r="F368" i="2"/>
  <c r="G368" i="2"/>
  <c r="F369" i="2"/>
  <c r="G369" i="2"/>
  <c r="F371" i="2"/>
  <c r="G371" i="2"/>
  <c r="F372" i="2"/>
  <c r="G372" i="2"/>
  <c r="F373" i="2"/>
  <c r="G373" i="2"/>
  <c r="F375" i="2"/>
  <c r="F374" i="2" s="1"/>
  <c r="G375" i="2"/>
  <c r="G374" i="2" s="1"/>
  <c r="F377" i="2"/>
  <c r="G377" i="2"/>
  <c r="F378" i="2"/>
  <c r="G378" i="2"/>
  <c r="F379" i="2"/>
  <c r="G379" i="2"/>
  <c r="F381" i="2"/>
  <c r="G381" i="2"/>
  <c r="F382" i="2"/>
  <c r="G382" i="2"/>
  <c r="F383" i="2"/>
  <c r="G383" i="2"/>
  <c r="F384" i="2"/>
  <c r="G384" i="2"/>
  <c r="F385" i="2"/>
  <c r="G385" i="2"/>
  <c r="F386" i="2"/>
  <c r="G386" i="2"/>
  <c r="F387" i="2"/>
  <c r="G387" i="2"/>
  <c r="F388" i="2"/>
  <c r="G388" i="2"/>
  <c r="F389" i="2"/>
  <c r="G389" i="2"/>
  <c r="F390" i="2"/>
  <c r="G390" i="2"/>
  <c r="F392" i="2"/>
  <c r="F391" i="2" s="1"/>
  <c r="G392" i="2"/>
  <c r="G391" i="2" s="1"/>
  <c r="F394" i="2"/>
  <c r="F393" i="2" s="1"/>
  <c r="G394" i="2"/>
  <c r="G393" i="2" s="1"/>
  <c r="F397" i="2"/>
  <c r="G397" i="2"/>
  <c r="F398" i="2"/>
  <c r="G398" i="2"/>
  <c r="F399" i="2"/>
  <c r="G399" i="2"/>
  <c r="F400" i="2"/>
  <c r="G400" i="2"/>
  <c r="F404" i="2"/>
  <c r="F403" i="2" s="1"/>
  <c r="G404" i="2"/>
  <c r="G403" i="2" s="1"/>
  <c r="F406" i="2"/>
  <c r="F405" i="2" s="1"/>
  <c r="G406" i="2"/>
  <c r="G405" i="2" s="1"/>
  <c r="F408" i="2"/>
  <c r="F407" i="2" s="1"/>
  <c r="G408" i="2"/>
  <c r="G407" i="2" s="1"/>
  <c r="F410" i="2"/>
  <c r="F409" i="2" s="1"/>
  <c r="G410" i="2"/>
  <c r="G409" i="2" s="1"/>
  <c r="F412" i="2"/>
  <c r="F411" i="2" s="1"/>
  <c r="G412" i="2"/>
  <c r="G411" i="2" s="1"/>
  <c r="F416" i="2"/>
  <c r="G416" i="2"/>
  <c r="F417" i="2"/>
  <c r="G417" i="2"/>
  <c r="F421" i="2"/>
  <c r="F420" i="2" s="1"/>
  <c r="G421" i="2"/>
  <c r="G420" i="2" s="1"/>
  <c r="F423" i="2"/>
  <c r="F422" i="2" s="1"/>
  <c r="G423" i="2"/>
  <c r="G422" i="2" s="1"/>
  <c r="F425" i="2"/>
  <c r="F424" i="2" s="1"/>
  <c r="G425" i="2"/>
  <c r="G424" i="2" s="1"/>
  <c r="F429" i="2"/>
  <c r="F428" i="2" s="1"/>
  <c r="G429" i="2"/>
  <c r="G428" i="2" s="1"/>
  <c r="F432" i="2"/>
  <c r="F430" i="2" s="1"/>
  <c r="G432" i="2"/>
  <c r="G430" i="2" s="1"/>
  <c r="F435" i="2"/>
  <c r="F434" i="2" s="1"/>
  <c r="F433" i="2" s="1"/>
  <c r="G435" i="2"/>
  <c r="G434" i="2" s="1"/>
  <c r="G433" i="2" s="1"/>
  <c r="F438" i="2"/>
  <c r="F437" i="2" s="1"/>
  <c r="G438" i="2"/>
  <c r="G437" i="2" s="1"/>
  <c r="F440" i="2"/>
  <c r="F439" i="2" s="1"/>
  <c r="G440" i="2"/>
  <c r="G439" i="2" s="1"/>
  <c r="F444" i="2"/>
  <c r="F443" i="2" s="1"/>
  <c r="F442" i="2" s="1"/>
  <c r="F441" i="2" s="1"/>
  <c r="G444" i="2"/>
  <c r="G443" i="2" s="1"/>
  <c r="G442" i="2" s="1"/>
  <c r="G441" i="2" s="1"/>
  <c r="F448" i="2"/>
  <c r="F447" i="2" s="1"/>
  <c r="F446" i="2" s="1"/>
  <c r="F445" i="2" s="1"/>
  <c r="G448" i="2"/>
  <c r="G447" i="2" s="1"/>
  <c r="G446" i="2" s="1"/>
  <c r="G445" i="2" s="1"/>
  <c r="F453" i="2"/>
  <c r="G453" i="2"/>
  <c r="F454" i="2"/>
  <c r="G454" i="2"/>
  <c r="F456" i="2"/>
  <c r="G456" i="2"/>
  <c r="F457" i="2"/>
  <c r="G457" i="2"/>
  <c r="F458" i="2"/>
  <c r="G458" i="2"/>
  <c r="F460" i="2"/>
  <c r="G460" i="2"/>
  <c r="F461" i="2"/>
  <c r="G461" i="2"/>
  <c r="F464" i="2"/>
  <c r="F463" i="2" s="1"/>
  <c r="G464" i="2"/>
  <c r="G463" i="2" s="1"/>
  <c r="F466" i="2"/>
  <c r="F465" i="2" s="1"/>
  <c r="G466" i="2"/>
  <c r="G465" i="2" s="1"/>
  <c r="F468" i="2"/>
  <c r="F467" i="2" s="1"/>
  <c r="G468" i="2"/>
  <c r="G467" i="2" s="1"/>
  <c r="F470" i="2"/>
  <c r="F469" i="2" s="1"/>
  <c r="G470" i="2"/>
  <c r="G469" i="2" s="1"/>
  <c r="F472" i="2"/>
  <c r="F471" i="2" s="1"/>
  <c r="G472" i="2"/>
  <c r="G471" i="2" s="1"/>
  <c r="F476" i="2"/>
  <c r="F475" i="2" s="1"/>
  <c r="F474" i="2" s="1"/>
  <c r="F473" i="2" s="1"/>
  <c r="G476" i="2"/>
  <c r="G475" i="2" s="1"/>
  <c r="G474" i="2" s="1"/>
  <c r="G473" i="2" s="1"/>
  <c r="F480" i="2"/>
  <c r="G480" i="2"/>
  <c r="F481" i="2"/>
  <c r="G481" i="2"/>
  <c r="F483" i="2"/>
  <c r="F482" i="2" s="1"/>
  <c r="G483" i="2"/>
  <c r="G482" i="2" s="1"/>
  <c r="F486" i="2"/>
  <c r="F485" i="2" s="1"/>
  <c r="G486" i="2"/>
  <c r="G485" i="2" s="1"/>
  <c r="F488" i="2"/>
  <c r="F487" i="2" s="1"/>
  <c r="G488" i="2"/>
  <c r="G487" i="2" s="1"/>
  <c r="F492" i="2"/>
  <c r="F491" i="2" s="1"/>
  <c r="G492" i="2"/>
  <c r="G491" i="2" s="1"/>
  <c r="F494" i="2"/>
  <c r="F493" i="2" s="1"/>
  <c r="G494" i="2"/>
  <c r="G493" i="2" s="1"/>
  <c r="F497" i="2"/>
  <c r="F496" i="2" s="1"/>
  <c r="F495" i="2" s="1"/>
  <c r="G497" i="2"/>
  <c r="G496" i="2" s="1"/>
  <c r="G495" i="2" s="1"/>
  <c r="F501" i="2"/>
  <c r="F500" i="2" s="1"/>
  <c r="F499" i="2" s="1"/>
  <c r="F498" i="2" s="1"/>
  <c r="G501" i="2"/>
  <c r="G500" i="2" s="1"/>
  <c r="G499" i="2" s="1"/>
  <c r="G498" i="2" s="1"/>
  <c r="F505" i="2"/>
  <c r="F504" i="2" s="1"/>
  <c r="G505" i="2"/>
  <c r="G504" i="2" s="1"/>
  <c r="F507" i="2"/>
  <c r="F506" i="2" s="1"/>
  <c r="G507" i="2"/>
  <c r="G506" i="2" s="1"/>
  <c r="F509" i="2"/>
  <c r="F508" i="2" s="1"/>
  <c r="G509" i="2"/>
  <c r="G508" i="2" s="1"/>
  <c r="F513" i="2"/>
  <c r="F512" i="2" s="1"/>
  <c r="F511" i="2" s="1"/>
  <c r="F510" i="2" s="1"/>
  <c r="G513" i="2"/>
  <c r="G512" i="2" s="1"/>
  <c r="G511" i="2" s="1"/>
  <c r="G510" i="2" s="1"/>
  <c r="F517" i="2"/>
  <c r="G517" i="2"/>
  <c r="F518" i="2"/>
  <c r="G518" i="2"/>
  <c r="F519" i="2"/>
  <c r="G519" i="2"/>
  <c r="F523" i="2"/>
  <c r="G523" i="2"/>
  <c r="F524" i="2"/>
  <c r="G524" i="2"/>
  <c r="F525" i="2"/>
  <c r="G525" i="2"/>
  <c r="F528" i="2"/>
  <c r="G528" i="2"/>
  <c r="F529" i="2"/>
  <c r="G529" i="2"/>
  <c r="F530" i="2"/>
  <c r="G530" i="2"/>
  <c r="F534" i="2"/>
  <c r="G534" i="2"/>
  <c r="F535" i="2"/>
  <c r="G535" i="2"/>
  <c r="F536" i="2"/>
  <c r="G536" i="2"/>
  <c r="F538" i="2"/>
  <c r="G538" i="2"/>
  <c r="F539" i="2"/>
  <c r="G539" i="2"/>
  <c r="F540" i="2"/>
  <c r="G540" i="2"/>
  <c r="F541" i="2"/>
  <c r="G541" i="2"/>
  <c r="F542" i="2"/>
  <c r="G542" i="2"/>
  <c r="F543" i="2"/>
  <c r="G543" i="2"/>
  <c r="F544" i="2"/>
  <c r="G544" i="2"/>
  <c r="F546" i="2"/>
  <c r="G546" i="2"/>
  <c r="F547" i="2"/>
  <c r="G547" i="2"/>
  <c r="F548" i="2"/>
  <c r="G548" i="2"/>
  <c r="F549" i="2"/>
  <c r="G549" i="2"/>
  <c r="F551" i="2"/>
  <c r="G551" i="2"/>
  <c r="F552" i="2"/>
  <c r="G552" i="2"/>
  <c r="F553" i="2"/>
  <c r="G553" i="2"/>
  <c r="F554" i="2"/>
  <c r="G554" i="2"/>
  <c r="F555" i="2"/>
  <c r="G555" i="2"/>
  <c r="F557" i="2"/>
  <c r="G557" i="2"/>
  <c r="F558" i="2"/>
  <c r="G558" i="2"/>
  <c r="F559" i="2"/>
  <c r="G559" i="2"/>
  <c r="F560" i="2"/>
  <c r="G560" i="2"/>
  <c r="F561" i="2"/>
  <c r="G561" i="2"/>
  <c r="F563" i="2"/>
  <c r="G563" i="2"/>
  <c r="F564" i="2"/>
  <c r="G564" i="2"/>
  <c r="F565" i="2"/>
  <c r="G565" i="2"/>
  <c r="F566" i="2"/>
  <c r="G566" i="2"/>
  <c r="F568" i="2"/>
  <c r="G568" i="2"/>
  <c r="F569" i="2"/>
  <c r="G569" i="2"/>
  <c r="F570" i="2"/>
  <c r="G570" i="2"/>
  <c r="F572" i="2"/>
  <c r="G572" i="2"/>
  <c r="F573" i="2"/>
  <c r="G573" i="2"/>
  <c r="F574" i="2"/>
  <c r="G574" i="2"/>
  <c r="F575" i="2"/>
  <c r="G575" i="2"/>
  <c r="F577" i="2"/>
  <c r="G577" i="2"/>
  <c r="F578" i="2"/>
  <c r="G578" i="2"/>
  <c r="F580" i="2"/>
  <c r="G580" i="2"/>
  <c r="F581" i="2"/>
  <c r="G581" i="2"/>
  <c r="F582" i="2"/>
  <c r="G582" i="2"/>
  <c r="F584" i="2"/>
  <c r="G584" i="2"/>
  <c r="F585" i="2"/>
  <c r="G585" i="2"/>
  <c r="F587" i="2"/>
  <c r="G587" i="2"/>
  <c r="F588" i="2"/>
  <c r="G588" i="2"/>
  <c r="F589" i="2"/>
  <c r="G589" i="2"/>
  <c r="F590" i="2"/>
  <c r="G590" i="2"/>
  <c r="F592" i="2"/>
  <c r="G592" i="2"/>
  <c r="F593" i="2"/>
  <c r="G593" i="2"/>
  <c r="F594" i="2"/>
  <c r="G594" i="2"/>
  <c r="F595" i="2"/>
  <c r="G595" i="2"/>
  <c r="F597" i="2"/>
  <c r="G597" i="2"/>
  <c r="F598" i="2"/>
  <c r="G598" i="2"/>
  <c r="F599" i="2"/>
  <c r="G599" i="2"/>
  <c r="F600" i="2"/>
  <c r="G600" i="2"/>
  <c r="F602" i="2"/>
  <c r="G602" i="2"/>
  <c r="F603" i="2"/>
  <c r="G603" i="2"/>
  <c r="F604" i="2"/>
  <c r="G604" i="2"/>
  <c r="F605" i="2"/>
  <c r="G605" i="2"/>
  <c r="F607" i="2"/>
  <c r="G607" i="2"/>
  <c r="F608" i="2"/>
  <c r="G608" i="2"/>
  <c r="F609" i="2"/>
  <c r="G609" i="2"/>
  <c r="F610" i="2"/>
  <c r="G610" i="2"/>
  <c r="F611" i="2"/>
  <c r="G611" i="2"/>
  <c r="F613" i="2"/>
  <c r="G613" i="2"/>
  <c r="F614" i="2"/>
  <c r="G614" i="2"/>
  <c r="F615" i="2"/>
  <c r="G615" i="2"/>
  <c r="F616" i="2"/>
  <c r="G616" i="2"/>
  <c r="F617" i="2"/>
  <c r="G617" i="2"/>
  <c r="F619" i="2"/>
  <c r="G619" i="2"/>
  <c r="F620" i="2"/>
  <c r="G620" i="2"/>
  <c r="F621" i="2"/>
  <c r="G621" i="2"/>
  <c r="F623" i="2"/>
  <c r="G623" i="2"/>
  <c r="F624" i="2"/>
  <c r="G624" i="2"/>
  <c r="F625" i="2"/>
  <c r="G625" i="2"/>
  <c r="F627" i="2"/>
  <c r="G627" i="2"/>
  <c r="F628" i="2"/>
  <c r="G628" i="2"/>
  <c r="F630" i="2"/>
  <c r="G630" i="2"/>
  <c r="F631" i="2"/>
  <c r="G631" i="2"/>
  <c r="F632" i="2"/>
  <c r="G632" i="2"/>
  <c r="F633" i="2"/>
  <c r="G633" i="2"/>
  <c r="F634" i="2"/>
  <c r="G634" i="2"/>
  <c r="F635" i="2"/>
  <c r="G635" i="2"/>
  <c r="F639" i="2"/>
  <c r="G639" i="2"/>
  <c r="F640" i="2"/>
  <c r="G640" i="2"/>
  <c r="F641" i="2"/>
  <c r="G641" i="2"/>
  <c r="F644" i="2"/>
  <c r="G644" i="2"/>
  <c r="F645" i="2"/>
  <c r="G645" i="2"/>
  <c r="F647" i="2"/>
  <c r="G647" i="2"/>
  <c r="F648" i="2"/>
  <c r="G648" i="2"/>
  <c r="F649" i="2"/>
  <c r="G649" i="2"/>
  <c r="F650" i="2"/>
  <c r="G650" i="2"/>
  <c r="F652" i="2"/>
  <c r="G652" i="2"/>
  <c r="F653" i="2"/>
  <c r="G653" i="2"/>
  <c r="F654" i="2"/>
  <c r="G654" i="2"/>
  <c r="F655" i="2"/>
  <c r="G655" i="2"/>
  <c r="F659" i="2"/>
  <c r="G659" i="2"/>
  <c r="F660" i="2"/>
  <c r="G660" i="2"/>
  <c r="F661" i="2"/>
  <c r="G661" i="2"/>
  <c r="F662" i="2"/>
  <c r="G662" i="2"/>
  <c r="F663" i="2"/>
  <c r="G663" i="2"/>
  <c r="F664" i="2"/>
  <c r="G664" i="2"/>
  <c r="F665" i="2"/>
  <c r="G665" i="2"/>
  <c r="F666" i="2"/>
  <c r="G666" i="2"/>
  <c r="F667" i="2"/>
  <c r="G667" i="2"/>
  <c r="F668" i="2"/>
  <c r="G668" i="2"/>
  <c r="F669" i="2"/>
  <c r="G669" i="2"/>
  <c r="F670" i="2"/>
  <c r="G670" i="2"/>
  <c r="F671" i="2"/>
  <c r="G671" i="2"/>
  <c r="F672" i="2"/>
  <c r="G672" i="2"/>
  <c r="F674" i="2"/>
  <c r="G674" i="2"/>
  <c r="F675" i="2"/>
  <c r="G675" i="2"/>
  <c r="F676" i="2"/>
  <c r="G676" i="2"/>
  <c r="F677" i="2"/>
  <c r="G677" i="2"/>
  <c r="F678" i="2"/>
  <c r="G678" i="2"/>
  <c r="F679" i="2"/>
  <c r="G679" i="2"/>
  <c r="F681" i="2"/>
  <c r="G681" i="2"/>
  <c r="F682" i="2"/>
  <c r="G682" i="2"/>
  <c r="F683" i="2"/>
  <c r="G683" i="2"/>
  <c r="F685" i="2"/>
  <c r="F684" i="2" s="1"/>
  <c r="G685" i="2"/>
  <c r="G684" i="2" s="1"/>
  <c r="F687" i="2"/>
  <c r="F686" i="2" s="1"/>
  <c r="G687" i="2"/>
  <c r="G686" i="2" s="1"/>
  <c r="F689" i="2"/>
  <c r="G689" i="2"/>
  <c r="F690" i="2"/>
  <c r="G690" i="2"/>
  <c r="F691" i="2"/>
  <c r="G691" i="2"/>
  <c r="F693" i="2"/>
  <c r="F692" i="2" s="1"/>
  <c r="G693" i="2"/>
  <c r="G692" i="2" s="1"/>
  <c r="F695" i="2"/>
  <c r="G695" i="2"/>
  <c r="F696" i="2"/>
  <c r="G696" i="2"/>
  <c r="F697" i="2"/>
  <c r="G697" i="2"/>
  <c r="F698" i="2"/>
  <c r="G698" i="2"/>
  <c r="F700" i="2"/>
  <c r="F699" i="2" s="1"/>
  <c r="G700" i="2"/>
  <c r="G699" i="2" s="1"/>
  <c r="F702" i="2"/>
  <c r="F701" i="2" s="1"/>
  <c r="G702" i="2"/>
  <c r="G701" i="2" s="1"/>
  <c r="F703" i="2"/>
  <c r="G703" i="2"/>
  <c r="F706" i="2"/>
  <c r="G706" i="2"/>
  <c r="F707" i="2"/>
  <c r="G707" i="2"/>
  <c r="F708" i="2"/>
  <c r="G708" i="2"/>
  <c r="F710" i="2"/>
  <c r="F709" i="2" s="1"/>
  <c r="G710" i="2"/>
  <c r="G709" i="2" s="1"/>
  <c r="F712" i="2"/>
  <c r="G712" i="2"/>
  <c r="F713" i="2"/>
  <c r="G713" i="2"/>
  <c r="F714" i="2"/>
  <c r="G714" i="2"/>
  <c r="F715" i="2"/>
  <c r="G715" i="2"/>
  <c r="F717" i="2"/>
  <c r="F716" i="2" s="1"/>
  <c r="G717" i="2"/>
  <c r="G716" i="2" s="1"/>
  <c r="F719" i="2"/>
  <c r="F718" i="2" s="1"/>
  <c r="G719" i="2"/>
  <c r="G718" i="2" s="1"/>
  <c r="F721" i="2"/>
  <c r="F720" i="2" s="1"/>
  <c r="G721" i="2"/>
  <c r="G720" i="2" s="1"/>
  <c r="F723" i="2"/>
  <c r="F722" i="2" s="1"/>
  <c r="G723" i="2"/>
  <c r="G722" i="2" s="1"/>
  <c r="F725" i="2"/>
  <c r="F724" i="2" s="1"/>
  <c r="G725" i="2"/>
  <c r="G724" i="2" s="1"/>
  <c r="F727" i="2"/>
  <c r="F726" i="2" s="1"/>
  <c r="G727" i="2"/>
  <c r="G726" i="2" s="1"/>
  <c r="F729" i="2"/>
  <c r="F728" i="2" s="1"/>
  <c r="G729" i="2"/>
  <c r="G728" i="2" s="1"/>
  <c r="F731" i="2"/>
  <c r="F730" i="2" s="1"/>
  <c r="G731" i="2"/>
  <c r="G730" i="2" s="1"/>
  <c r="F733" i="2"/>
  <c r="F732" i="2" s="1"/>
  <c r="G733" i="2"/>
  <c r="G732" i="2" s="1"/>
  <c r="F735" i="2"/>
  <c r="F734" i="2" s="1"/>
  <c r="G735" i="2"/>
  <c r="G734" i="2" s="1"/>
  <c r="F737" i="2"/>
  <c r="F736" i="2" s="1"/>
  <c r="G737" i="2"/>
  <c r="G736" i="2" s="1"/>
  <c r="F739" i="2"/>
  <c r="F738" i="2" s="1"/>
  <c r="G739" i="2"/>
  <c r="G738" i="2" s="1"/>
  <c r="D430" i="2" l="1"/>
  <c r="G705" i="2"/>
  <c r="G680" i="2"/>
  <c r="G622" i="2"/>
  <c r="G77" i="2"/>
  <c r="G76" i="2" s="1"/>
  <c r="G39" i="2"/>
  <c r="G38" i="2" s="1"/>
  <c r="F455" i="2"/>
  <c r="G165" i="2"/>
  <c r="G194" i="2"/>
  <c r="G193" i="2" s="1"/>
  <c r="G189" i="2"/>
  <c r="F77" i="2"/>
  <c r="F76" i="2" s="1"/>
  <c r="F583" i="2"/>
  <c r="F576" i="2"/>
  <c r="F567" i="2"/>
  <c r="F533" i="2"/>
  <c r="F479" i="2"/>
  <c r="F478" i="2" s="1"/>
  <c r="G688" i="2"/>
  <c r="G522" i="2"/>
  <c r="G521" i="2" s="1"/>
  <c r="G436" i="2"/>
  <c r="F207" i="2"/>
  <c r="F194" i="2"/>
  <c r="F189" i="2"/>
  <c r="F188" i="2" s="1"/>
  <c r="G94" i="2"/>
  <c r="G93" i="2" s="1"/>
  <c r="F490" i="2"/>
  <c r="F489" i="2" s="1"/>
  <c r="G479" i="2"/>
  <c r="G478" i="2" s="1"/>
  <c r="G427" i="2"/>
  <c r="F39" i="2"/>
  <c r="F38" i="2" s="1"/>
  <c r="G34" i="2"/>
  <c r="G33" i="2" s="1"/>
  <c r="F29" i="2"/>
  <c r="F28" i="2" s="1"/>
  <c r="G199" i="2"/>
  <c r="G198" i="2" s="1"/>
  <c r="F199" i="2"/>
  <c r="F198" i="2" s="1"/>
  <c r="F193" i="2"/>
  <c r="G188" i="2"/>
  <c r="G207" i="2"/>
  <c r="G711" i="2"/>
  <c r="F705" i="2"/>
  <c r="F694" i="2"/>
  <c r="G673" i="2"/>
  <c r="G651" i="2"/>
  <c r="G643" i="2"/>
  <c r="G638" i="2"/>
  <c r="G637" i="2" s="1"/>
  <c r="G626" i="2"/>
  <c r="G618" i="2"/>
  <c r="G606" i="2"/>
  <c r="G596" i="2"/>
  <c r="G586" i="2"/>
  <c r="G579" i="2"/>
  <c r="G571" i="2"/>
  <c r="G562" i="2"/>
  <c r="G550" i="2"/>
  <c r="G537" i="2"/>
  <c r="G527" i="2"/>
  <c r="G526" i="2" s="1"/>
  <c r="F503" i="2"/>
  <c r="F502" i="2" s="1"/>
  <c r="G419" i="2"/>
  <c r="G418" i="2" s="1"/>
  <c r="G402" i="2"/>
  <c r="G401" i="2" s="1"/>
  <c r="G396" i="2"/>
  <c r="G395" i="2" s="1"/>
  <c r="G380" i="2"/>
  <c r="G364" i="2"/>
  <c r="G299" i="2"/>
  <c r="G263" i="2"/>
  <c r="G235" i="2"/>
  <c r="G203" i="2"/>
  <c r="G202" i="2" s="1"/>
  <c r="G170" i="2"/>
  <c r="G164" i="2" s="1"/>
  <c r="G135" i="2"/>
  <c r="G123" i="2"/>
  <c r="G105" i="2"/>
  <c r="G104" i="2" s="1"/>
  <c r="G85" i="2"/>
  <c r="G58" i="2"/>
  <c r="G57" i="2" s="1"/>
  <c r="F14" i="2"/>
  <c r="F13" i="2" s="1"/>
  <c r="G694" i="2"/>
  <c r="F680" i="2"/>
  <c r="F658" i="2"/>
  <c r="F646" i="2"/>
  <c r="F629" i="2"/>
  <c r="F622" i="2"/>
  <c r="F612" i="2"/>
  <c r="F601" i="2"/>
  <c r="F591" i="2"/>
  <c r="F556" i="2"/>
  <c r="F545" i="2"/>
  <c r="F516" i="2"/>
  <c r="F515" i="2" s="1"/>
  <c r="F514" i="2" s="1"/>
  <c r="G503" i="2"/>
  <c r="G502" i="2" s="1"/>
  <c r="G455" i="2"/>
  <c r="F402" i="2"/>
  <c r="F401" i="2" s="1"/>
  <c r="F396" i="2"/>
  <c r="F395" i="2" s="1"/>
  <c r="F380" i="2"/>
  <c r="F364" i="2"/>
  <c r="F299" i="2"/>
  <c r="F263" i="2"/>
  <c r="F235" i="2"/>
  <c r="F203" i="2"/>
  <c r="F202" i="2" s="1"/>
  <c r="F170" i="2"/>
  <c r="F135" i="2"/>
  <c r="F123" i="2"/>
  <c r="F105" i="2"/>
  <c r="F104" i="2" s="1"/>
  <c r="F85" i="2"/>
  <c r="F58" i="2"/>
  <c r="F57" i="2" s="1"/>
  <c r="G658" i="2"/>
  <c r="G646" i="2"/>
  <c r="G629" i="2"/>
  <c r="G612" i="2"/>
  <c r="G601" i="2"/>
  <c r="G591" i="2"/>
  <c r="G583" i="2"/>
  <c r="G576" i="2"/>
  <c r="G567" i="2"/>
  <c r="G556" i="2"/>
  <c r="G545" i="2"/>
  <c r="G533" i="2"/>
  <c r="G516" i="2"/>
  <c r="G515" i="2" s="1"/>
  <c r="G514" i="2" s="1"/>
  <c r="F459" i="2"/>
  <c r="F452" i="2"/>
  <c r="G415" i="2"/>
  <c r="G414" i="2" s="1"/>
  <c r="G413" i="2" s="1"/>
  <c r="G376" i="2"/>
  <c r="G370" i="2"/>
  <c r="G358" i="2"/>
  <c r="G351" i="2"/>
  <c r="G350" i="2" s="1"/>
  <c r="G347" i="2"/>
  <c r="G346" i="2" s="1"/>
  <c r="G339" i="2"/>
  <c r="G319" i="2"/>
  <c r="G316" i="2" s="1"/>
  <c r="G296" i="2"/>
  <c r="G285" i="2"/>
  <c r="G277" i="2"/>
  <c r="G260" i="2"/>
  <c r="G252" i="2"/>
  <c r="G247" i="2" s="1"/>
  <c r="G240" i="2"/>
  <c r="G231" i="2"/>
  <c r="G180" i="2"/>
  <c r="G148" i="2"/>
  <c r="G140" i="2"/>
  <c r="G118" i="2"/>
  <c r="G117" i="2" s="1"/>
  <c r="G100" i="2"/>
  <c r="G99" i="2" s="1"/>
  <c r="G98" i="2" s="1"/>
  <c r="G82" i="2"/>
  <c r="F34" i="2"/>
  <c r="F33" i="2" s="1"/>
  <c r="F711" i="2"/>
  <c r="F688" i="2"/>
  <c r="F673" i="2"/>
  <c r="F651" i="2"/>
  <c r="F643" i="2"/>
  <c r="F638" i="2"/>
  <c r="F637" i="2" s="1"/>
  <c r="F626" i="2"/>
  <c r="F618" i="2"/>
  <c r="F606" i="2"/>
  <c r="F596" i="2"/>
  <c r="F586" i="2"/>
  <c r="F579" i="2"/>
  <c r="F571" i="2"/>
  <c r="F562" i="2"/>
  <c r="F550" i="2"/>
  <c r="F537" i="2"/>
  <c r="F527" i="2"/>
  <c r="F526" i="2" s="1"/>
  <c r="F522" i="2"/>
  <c r="F521" i="2" s="1"/>
  <c r="F484" i="2"/>
  <c r="F462" i="2"/>
  <c r="G459" i="2"/>
  <c r="G452" i="2"/>
  <c r="F419" i="2"/>
  <c r="F418" i="2" s="1"/>
  <c r="F415" i="2"/>
  <c r="F414" i="2" s="1"/>
  <c r="F413" i="2" s="1"/>
  <c r="F376" i="2"/>
  <c r="F370" i="2"/>
  <c r="F358" i="2"/>
  <c r="F351" i="2"/>
  <c r="F350" i="2" s="1"/>
  <c r="F347" i="2"/>
  <c r="F346" i="2" s="1"/>
  <c r="F339" i="2"/>
  <c r="F334" i="2" s="1"/>
  <c r="F319" i="2"/>
  <c r="F316" i="2" s="1"/>
  <c r="F296" i="2"/>
  <c r="F291" i="2" s="1"/>
  <c r="F285" i="2"/>
  <c r="F277" i="2"/>
  <c r="F260" i="2"/>
  <c r="F252" i="2"/>
  <c r="F247" i="2" s="1"/>
  <c r="F240" i="2"/>
  <c r="F231" i="2"/>
  <c r="F180" i="2"/>
  <c r="F157" i="2"/>
  <c r="F148" i="2"/>
  <c r="F147" i="2" s="1"/>
  <c r="F146" i="2" s="1"/>
  <c r="F140" i="2"/>
  <c r="F118" i="2"/>
  <c r="F117" i="2" s="1"/>
  <c r="F100" i="2"/>
  <c r="F99" i="2" s="1"/>
  <c r="F98" i="2" s="1"/>
  <c r="F82" i="2"/>
  <c r="G29" i="2"/>
  <c r="G28" i="2" s="1"/>
  <c r="G14" i="2"/>
  <c r="G13" i="2" s="1"/>
  <c r="G484" i="2"/>
  <c r="G462" i="2"/>
  <c r="F436" i="2"/>
  <c r="F427" i="2"/>
  <c r="F642" i="2"/>
  <c r="F636" i="2" s="1"/>
  <c r="G426" i="2"/>
  <c r="G490" i="2"/>
  <c r="G489" i="2" s="1"/>
  <c r="F451" i="2"/>
  <c r="F450" i="2" s="1"/>
  <c r="F165" i="2"/>
  <c r="G212" i="2"/>
  <c r="G157" i="2"/>
  <c r="G147" i="2"/>
  <c r="G146" i="2" s="1"/>
  <c r="F212" i="2"/>
  <c r="G334" i="2"/>
  <c r="J33" i="4"/>
  <c r="D739" i="2"/>
  <c r="D738" i="2" s="1"/>
  <c r="D737" i="2"/>
  <c r="D736" i="2" s="1"/>
  <c r="D735" i="2"/>
  <c r="D734" i="2" s="1"/>
  <c r="D733" i="2"/>
  <c r="D732" i="2" s="1"/>
  <c r="D731" i="2"/>
  <c r="D730" i="2" s="1"/>
  <c r="D729" i="2"/>
  <c r="D728" i="2" s="1"/>
  <c r="D727" i="2"/>
  <c r="D726" i="2" s="1"/>
  <c r="D725" i="2"/>
  <c r="D724" i="2" s="1"/>
  <c r="D723" i="2"/>
  <c r="D722" i="2" s="1"/>
  <c r="D721" i="2"/>
  <c r="D720" i="2" s="1"/>
  <c r="D719" i="2"/>
  <c r="D718" i="2" s="1"/>
  <c r="D717" i="2"/>
  <c r="D716" i="2" s="1"/>
  <c r="D715" i="2"/>
  <c r="D714" i="2"/>
  <c r="D713" i="2"/>
  <c r="D712" i="2"/>
  <c r="D710" i="2"/>
  <c r="D709" i="2" s="1"/>
  <c r="D708" i="2"/>
  <c r="D707" i="2"/>
  <c r="D706" i="2"/>
  <c r="D703" i="2"/>
  <c r="D702" i="2"/>
  <c r="D701" i="2" s="1"/>
  <c r="D700" i="2"/>
  <c r="D699" i="2" s="1"/>
  <c r="D698" i="2"/>
  <c r="D697" i="2"/>
  <c r="D696" i="2"/>
  <c r="D695" i="2"/>
  <c r="D693" i="2"/>
  <c r="D692" i="2" s="1"/>
  <c r="D691" i="2"/>
  <c r="D690" i="2"/>
  <c r="D689" i="2"/>
  <c r="D687" i="2"/>
  <c r="D686" i="2" s="1"/>
  <c r="D685" i="2"/>
  <c r="D684" i="2" s="1"/>
  <c r="D683" i="2"/>
  <c r="D682" i="2"/>
  <c r="D681" i="2"/>
  <c r="D679" i="2"/>
  <c r="D678" i="2"/>
  <c r="D677" i="2"/>
  <c r="D676" i="2"/>
  <c r="D675" i="2"/>
  <c r="D674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5" i="2"/>
  <c r="D654" i="2"/>
  <c r="D653" i="2"/>
  <c r="D652" i="2"/>
  <c r="D650" i="2"/>
  <c r="D649" i="2"/>
  <c r="D648" i="2"/>
  <c r="D647" i="2"/>
  <c r="D645" i="2"/>
  <c r="D644" i="2"/>
  <c r="D641" i="2"/>
  <c r="D640" i="2"/>
  <c r="D639" i="2"/>
  <c r="D635" i="2"/>
  <c r="D634" i="2"/>
  <c r="D633" i="2"/>
  <c r="D632" i="2"/>
  <c r="D631" i="2"/>
  <c r="D630" i="2"/>
  <c r="D628" i="2"/>
  <c r="D627" i="2"/>
  <c r="D625" i="2"/>
  <c r="D624" i="2"/>
  <c r="D623" i="2"/>
  <c r="D621" i="2"/>
  <c r="D620" i="2"/>
  <c r="D619" i="2"/>
  <c r="D617" i="2"/>
  <c r="D616" i="2"/>
  <c r="D615" i="2"/>
  <c r="D614" i="2"/>
  <c r="D613" i="2"/>
  <c r="D611" i="2"/>
  <c r="D610" i="2"/>
  <c r="D609" i="2"/>
  <c r="D608" i="2"/>
  <c r="D607" i="2"/>
  <c r="D605" i="2"/>
  <c r="D604" i="2"/>
  <c r="D603" i="2"/>
  <c r="D602" i="2"/>
  <c r="D600" i="2"/>
  <c r="D599" i="2"/>
  <c r="D598" i="2"/>
  <c r="D597" i="2"/>
  <c r="D595" i="2"/>
  <c r="D594" i="2"/>
  <c r="D593" i="2"/>
  <c r="D592" i="2"/>
  <c r="D590" i="2"/>
  <c r="D589" i="2"/>
  <c r="D588" i="2"/>
  <c r="D587" i="2"/>
  <c r="D585" i="2"/>
  <c r="D584" i="2"/>
  <c r="D582" i="2"/>
  <c r="D581" i="2"/>
  <c r="D580" i="2"/>
  <c r="D578" i="2"/>
  <c r="D577" i="2"/>
  <c r="D575" i="2"/>
  <c r="D574" i="2"/>
  <c r="D573" i="2"/>
  <c r="D572" i="2"/>
  <c r="D570" i="2"/>
  <c r="D569" i="2"/>
  <c r="D568" i="2"/>
  <c r="D566" i="2"/>
  <c r="D565" i="2"/>
  <c r="D564" i="2"/>
  <c r="D563" i="2"/>
  <c r="D561" i="2"/>
  <c r="D560" i="2"/>
  <c r="D559" i="2"/>
  <c r="D558" i="2"/>
  <c r="D557" i="2"/>
  <c r="D555" i="2"/>
  <c r="D554" i="2"/>
  <c r="D553" i="2"/>
  <c r="D552" i="2"/>
  <c r="D551" i="2"/>
  <c r="D549" i="2"/>
  <c r="D548" i="2"/>
  <c r="D547" i="2"/>
  <c r="D546" i="2"/>
  <c r="D544" i="2"/>
  <c r="D543" i="2"/>
  <c r="D542" i="2"/>
  <c r="D541" i="2"/>
  <c r="D540" i="2"/>
  <c r="D539" i="2"/>
  <c r="D538" i="2"/>
  <c r="D536" i="2"/>
  <c r="D535" i="2"/>
  <c r="D534" i="2"/>
  <c r="D530" i="2"/>
  <c r="D529" i="2"/>
  <c r="D528" i="2"/>
  <c r="D525" i="2"/>
  <c r="D524" i="2"/>
  <c r="D523" i="2"/>
  <c r="D519" i="2"/>
  <c r="D518" i="2"/>
  <c r="D517" i="2"/>
  <c r="D513" i="2"/>
  <c r="D512" i="2" s="1"/>
  <c r="D511" i="2" s="1"/>
  <c r="D510" i="2" s="1"/>
  <c r="D509" i="2"/>
  <c r="D508" i="2" s="1"/>
  <c r="D507" i="2"/>
  <c r="D506" i="2" s="1"/>
  <c r="D505" i="2"/>
  <c r="D504" i="2" s="1"/>
  <c r="D501" i="2"/>
  <c r="D500" i="2" s="1"/>
  <c r="D499" i="2" s="1"/>
  <c r="D498" i="2" s="1"/>
  <c r="D497" i="2"/>
  <c r="D496" i="2" s="1"/>
  <c r="D495" i="2" s="1"/>
  <c r="D494" i="2"/>
  <c r="D493" i="2" s="1"/>
  <c r="D492" i="2"/>
  <c r="D491" i="2" s="1"/>
  <c r="D488" i="2"/>
  <c r="D487" i="2" s="1"/>
  <c r="D486" i="2"/>
  <c r="D485" i="2" s="1"/>
  <c r="D483" i="2"/>
  <c r="D482" i="2" s="1"/>
  <c r="D481" i="2"/>
  <c r="D480" i="2"/>
  <c r="D476" i="2"/>
  <c r="D475" i="2" s="1"/>
  <c r="D474" i="2" s="1"/>
  <c r="D473" i="2" s="1"/>
  <c r="D472" i="2"/>
  <c r="D471" i="2" s="1"/>
  <c r="D470" i="2"/>
  <c r="D469" i="2" s="1"/>
  <c r="D468" i="2"/>
  <c r="D467" i="2" s="1"/>
  <c r="D466" i="2"/>
  <c r="D465" i="2" s="1"/>
  <c r="D464" i="2"/>
  <c r="D463" i="2" s="1"/>
  <c r="D461" i="2"/>
  <c r="D460" i="2"/>
  <c r="D458" i="2"/>
  <c r="D457" i="2"/>
  <c r="D456" i="2"/>
  <c r="D454" i="2"/>
  <c r="D453" i="2"/>
  <c r="D448" i="2"/>
  <c r="D447" i="2" s="1"/>
  <c r="D446" i="2" s="1"/>
  <c r="D445" i="2" s="1"/>
  <c r="D444" i="2"/>
  <c r="D443" i="2" s="1"/>
  <c r="D442" i="2" s="1"/>
  <c r="D441" i="2" s="1"/>
  <c r="D440" i="2"/>
  <c r="D439" i="2" s="1"/>
  <c r="D438" i="2"/>
  <c r="D437" i="2" s="1"/>
  <c r="D435" i="2"/>
  <c r="D434" i="2" s="1"/>
  <c r="D433" i="2" s="1"/>
  <c r="D429" i="2"/>
  <c r="D428" i="2" s="1"/>
  <c r="D425" i="2"/>
  <c r="D424" i="2" s="1"/>
  <c r="D423" i="2"/>
  <c r="D422" i="2" s="1"/>
  <c r="D421" i="2"/>
  <c r="D420" i="2" s="1"/>
  <c r="D417" i="2"/>
  <c r="D416" i="2"/>
  <c r="D412" i="2"/>
  <c r="D411" i="2" s="1"/>
  <c r="D410" i="2"/>
  <c r="D409" i="2" s="1"/>
  <c r="D408" i="2"/>
  <c r="D407" i="2" s="1"/>
  <c r="D406" i="2"/>
  <c r="D405" i="2" s="1"/>
  <c r="D404" i="2"/>
  <c r="D403" i="2" s="1"/>
  <c r="D400" i="2"/>
  <c r="D399" i="2"/>
  <c r="D398" i="2"/>
  <c r="D397" i="2"/>
  <c r="D394" i="2"/>
  <c r="D393" i="2" s="1"/>
  <c r="D392" i="2"/>
  <c r="D391" i="2" s="1"/>
  <c r="D390" i="2"/>
  <c r="D389" i="2"/>
  <c r="D388" i="2"/>
  <c r="D387" i="2"/>
  <c r="D386" i="2"/>
  <c r="D385" i="2"/>
  <c r="D384" i="2"/>
  <c r="D383" i="2"/>
  <c r="D382" i="2"/>
  <c r="D381" i="2"/>
  <c r="D379" i="2"/>
  <c r="D378" i="2"/>
  <c r="D377" i="2"/>
  <c r="D375" i="2"/>
  <c r="D374" i="2" s="1"/>
  <c r="D373" i="2"/>
  <c r="D372" i="2"/>
  <c r="D371" i="2"/>
  <c r="D369" i="2"/>
  <c r="D368" i="2"/>
  <c r="D367" i="2"/>
  <c r="D366" i="2"/>
  <c r="D365" i="2"/>
  <c r="D363" i="2"/>
  <c r="D362" i="2"/>
  <c r="D361" i="2"/>
  <c r="D360" i="2"/>
  <c r="D359" i="2"/>
  <c r="D355" i="2"/>
  <c r="D354" i="2" s="1"/>
  <c r="D353" i="2"/>
  <c r="D352" i="2"/>
  <c r="D349" i="2"/>
  <c r="D348" i="2"/>
  <c r="D344" i="2"/>
  <c r="D343" i="2" s="1"/>
  <c r="D342" i="2" s="1"/>
  <c r="D341" i="2"/>
  <c r="D340" i="2"/>
  <c r="D338" i="2"/>
  <c r="D337" i="2" s="1"/>
  <c r="D336" i="2"/>
  <c r="D335" i="2" s="1"/>
  <c r="D333" i="2"/>
  <c r="D332" i="2" s="1"/>
  <c r="D331" i="2" s="1"/>
  <c r="D330" i="2"/>
  <c r="D329" i="2" s="1"/>
  <c r="D328" i="2" s="1"/>
  <c r="D327" i="2"/>
  <c r="D326" i="2" s="1"/>
  <c r="D325" i="2" s="1"/>
  <c r="D324" i="2"/>
  <c r="D323" i="2" s="1"/>
  <c r="D322" i="2" s="1"/>
  <c r="D321" i="2"/>
  <c r="D320" i="2"/>
  <c r="D318" i="2"/>
  <c r="D317" i="2" s="1"/>
  <c r="D315" i="2"/>
  <c r="D314" i="2" s="1"/>
  <c r="D313" i="2" s="1"/>
  <c r="D311" i="2"/>
  <c r="D310" i="2" s="1"/>
  <c r="D309" i="2"/>
  <c r="D308" i="2" s="1"/>
  <c r="D307" i="2"/>
  <c r="D306" i="2"/>
  <c r="D305" i="2"/>
  <c r="D304" i="2"/>
  <c r="D303" i="2"/>
  <c r="D302" i="2"/>
  <c r="D301" i="2"/>
  <c r="D300" i="2"/>
  <c r="D298" i="2"/>
  <c r="D297" i="2"/>
  <c r="D295" i="2"/>
  <c r="D294" i="2" s="1"/>
  <c r="D293" i="2"/>
  <c r="D292" i="2" s="1"/>
  <c r="D290" i="2"/>
  <c r="D288" i="2"/>
  <c r="D287" i="2"/>
  <c r="D286" i="2"/>
  <c r="D284" i="2"/>
  <c r="D283" i="2" s="1"/>
  <c r="D282" i="2"/>
  <c r="D281" i="2" s="1"/>
  <c r="D279" i="2"/>
  <c r="D278" i="2"/>
  <c r="D276" i="2"/>
  <c r="D275" i="2" s="1"/>
  <c r="D274" i="2"/>
  <c r="D273" i="2" s="1"/>
  <c r="D272" i="2"/>
  <c r="D271" i="2"/>
  <c r="D270" i="2"/>
  <c r="D269" i="2"/>
  <c r="D268" i="2"/>
  <c r="D267" i="2"/>
  <c r="D266" i="2"/>
  <c r="D265" i="2"/>
  <c r="D264" i="2"/>
  <c r="D262" i="2"/>
  <c r="D261" i="2"/>
  <c r="D259" i="2"/>
  <c r="D258" i="2" s="1"/>
  <c r="D257" i="2"/>
  <c r="D256" i="2" s="1"/>
  <c r="D254" i="2"/>
  <c r="D253" i="2"/>
  <c r="D251" i="2"/>
  <c r="D250" i="2" s="1"/>
  <c r="D249" i="2"/>
  <c r="D248" i="2" s="1"/>
  <c r="D246" i="2"/>
  <c r="D245" i="2" s="1"/>
  <c r="D244" i="2" s="1"/>
  <c r="D242" i="2"/>
  <c r="D241" i="2"/>
  <c r="D239" i="2"/>
  <c r="D238" i="2"/>
  <c r="D237" i="2"/>
  <c r="D236" i="2"/>
  <c r="D234" i="2"/>
  <c r="D233" i="2"/>
  <c r="D232" i="2"/>
  <c r="D229" i="2"/>
  <c r="D228" i="2"/>
  <c r="D227" i="2" s="1"/>
  <c r="D226" i="2"/>
  <c r="D225" i="2" s="1"/>
  <c r="D224" i="2"/>
  <c r="D223" i="2" s="1"/>
  <c r="D221" i="2"/>
  <c r="D218" i="2"/>
  <c r="D217" i="2" s="1"/>
  <c r="D216" i="2" s="1"/>
  <c r="D215" i="2"/>
  <c r="D214" i="2" s="1"/>
  <c r="D213" i="2" s="1"/>
  <c r="D211" i="2"/>
  <c r="D210" i="2" s="1"/>
  <c r="D209" i="2"/>
  <c r="D208" i="2" s="1"/>
  <c r="D206" i="2"/>
  <c r="D205" i="2"/>
  <c r="D204" i="2"/>
  <c r="D201" i="2"/>
  <c r="D200" i="2"/>
  <c r="D197" i="2"/>
  <c r="D196" i="2"/>
  <c r="D192" i="2"/>
  <c r="D191" i="2"/>
  <c r="D186" i="2"/>
  <c r="D185" i="2" s="1"/>
  <c r="D184" i="2" s="1"/>
  <c r="D183" i="2"/>
  <c r="D182" i="2" s="1"/>
  <c r="D181" i="2" s="1"/>
  <c r="D179" i="2"/>
  <c r="D178" i="2" s="1"/>
  <c r="D177" i="2" s="1"/>
  <c r="D175" i="2"/>
  <c r="D174" i="2"/>
  <c r="D173" i="2" s="1"/>
  <c r="D172" i="2"/>
  <c r="D171" i="2" s="1"/>
  <c r="D169" i="2"/>
  <c r="D168" i="2" s="1"/>
  <c r="D167" i="2"/>
  <c r="D166" i="2" s="1"/>
  <c r="D162" i="2"/>
  <c r="D161" i="2" s="1"/>
  <c r="D160" i="2"/>
  <c r="D159" i="2" s="1"/>
  <c r="D158" i="2" s="1"/>
  <c r="D156" i="2"/>
  <c r="D155" i="2" s="1"/>
  <c r="D154" i="2" s="1"/>
  <c r="D153" i="2" s="1"/>
  <c r="D152" i="2"/>
  <c r="D151" i="2" s="1"/>
  <c r="D150" i="2"/>
  <c r="D149" i="2"/>
  <c r="D145" i="2"/>
  <c r="D144" i="2" s="1"/>
  <c r="D143" i="2" s="1"/>
  <c r="D142" i="2"/>
  <c r="D141" i="2"/>
  <c r="D139" i="2"/>
  <c r="D138" i="2"/>
  <c r="D137" i="2"/>
  <c r="D136" i="2"/>
  <c r="D134" i="2"/>
  <c r="D133" i="2" s="1"/>
  <c r="D132" i="2"/>
  <c r="D131" i="2"/>
  <c r="D130" i="2"/>
  <c r="D129" i="2"/>
  <c r="D128" i="2"/>
  <c r="D127" i="2"/>
  <c r="D126" i="2"/>
  <c r="D125" i="2"/>
  <c r="D124" i="2"/>
  <c r="D120" i="2"/>
  <c r="D119" i="2"/>
  <c r="D116" i="2"/>
  <c r="D115" i="2" s="1"/>
  <c r="D114" i="2"/>
  <c r="D113" i="2"/>
  <c r="D112" i="2"/>
  <c r="D111" i="2"/>
  <c r="D110" i="2"/>
  <c r="D109" i="2"/>
  <c r="D108" i="2"/>
  <c r="D107" i="2"/>
  <c r="D106" i="2"/>
  <c r="D102" i="2"/>
  <c r="D101" i="2"/>
  <c r="D97" i="2"/>
  <c r="D96" i="2"/>
  <c r="D95" i="2"/>
  <c r="D92" i="2"/>
  <c r="D91" i="2" s="1"/>
  <c r="D90" i="2" s="1"/>
  <c r="D89" i="2"/>
  <c r="D88" i="2"/>
  <c r="D87" i="2"/>
  <c r="D86" i="2"/>
  <c r="D84" i="2"/>
  <c r="D83" i="2"/>
  <c r="D79" i="2"/>
  <c r="D78" i="2"/>
  <c r="D75" i="2"/>
  <c r="D74" i="2" s="1"/>
  <c r="D73" i="2" s="1"/>
  <c r="D72" i="2"/>
  <c r="D71" i="2" s="1"/>
  <c r="D70" i="2" s="1"/>
  <c r="D69" i="2"/>
  <c r="D68" i="2" s="1"/>
  <c r="D67" i="2" s="1"/>
  <c r="D66" i="2"/>
  <c r="D65" i="2" s="1"/>
  <c r="D64" i="2" s="1"/>
  <c r="D63" i="2"/>
  <c r="D62" i="2" s="1"/>
  <c r="D61" i="2" s="1"/>
  <c r="D60" i="2"/>
  <c r="D59" i="2"/>
  <c r="D56" i="2"/>
  <c r="D55" i="2" s="1"/>
  <c r="D54" i="2" s="1"/>
  <c r="D53" i="2"/>
  <c r="D52" i="2" s="1"/>
  <c r="D51" i="2" s="1"/>
  <c r="D49" i="2"/>
  <c r="D47" i="2"/>
  <c r="D45" i="2"/>
  <c r="D44" i="2" s="1"/>
  <c r="D43" i="2" s="1"/>
  <c r="D41" i="2"/>
  <c r="D40" i="2"/>
  <c r="D37" i="2"/>
  <c r="D36" i="2"/>
  <c r="D35" i="2"/>
  <c r="D32" i="2"/>
  <c r="D31" i="2"/>
  <c r="D30" i="2"/>
  <c r="D27" i="2"/>
  <c r="D26" i="2" s="1"/>
  <c r="D25" i="2"/>
  <c r="D24" i="2" s="1"/>
  <c r="D21" i="2"/>
  <c r="D20" i="2"/>
  <c r="D19" i="2"/>
  <c r="D18" i="2"/>
  <c r="D17" i="2"/>
  <c r="D16" i="2"/>
  <c r="D15" i="2"/>
  <c r="J980" i="4"/>
  <c r="I980" i="4"/>
  <c r="G980" i="4"/>
  <c r="G635" i="4"/>
  <c r="G254" i="4"/>
  <c r="G173" i="4"/>
  <c r="G172" i="4" s="1"/>
  <c r="G171" i="4" s="1"/>
  <c r="J873" i="4"/>
  <c r="J872" i="4" s="1"/>
  <c r="I873" i="4"/>
  <c r="I872" i="4" s="1"/>
  <c r="G873" i="4"/>
  <c r="G872" i="4" s="1"/>
  <c r="G695" i="4"/>
  <c r="G249" i="4"/>
  <c r="G122" i="4"/>
  <c r="G121" i="4" s="1"/>
  <c r="G451" i="2" l="1"/>
  <c r="F164" i="2"/>
  <c r="G520" i="2"/>
  <c r="G187" i="2"/>
  <c r="G81" i="2"/>
  <c r="G80" i="2" s="1"/>
  <c r="G291" i="2"/>
  <c r="D29" i="2"/>
  <c r="D28" i="2" s="1"/>
  <c r="D82" i="2"/>
  <c r="D277" i="2"/>
  <c r="D527" i="2"/>
  <c r="D526" i="2" s="1"/>
  <c r="D626" i="2"/>
  <c r="F220" i="2"/>
  <c r="F219" i="2" s="1"/>
  <c r="D39" i="2"/>
  <c r="D38" i="2" s="1"/>
  <c r="D140" i="2"/>
  <c r="D157" i="2"/>
  <c r="D189" i="2"/>
  <c r="D188" i="2" s="1"/>
  <c r="D319" i="2"/>
  <c r="D316" i="2" s="1"/>
  <c r="D583" i="2"/>
  <c r="F477" i="2"/>
  <c r="F12" i="2"/>
  <c r="D34" i="2"/>
  <c r="D33" i="2" s="1"/>
  <c r="D58" i="2"/>
  <c r="D57" i="2" s="1"/>
  <c r="D94" i="2"/>
  <c r="D93" i="2" s="1"/>
  <c r="D165" i="2"/>
  <c r="D459" i="2"/>
  <c r="G477" i="2"/>
  <c r="F345" i="2"/>
  <c r="F532" i="2"/>
  <c r="F531" i="2" s="1"/>
  <c r="G220" i="2"/>
  <c r="G219" i="2" s="1"/>
  <c r="D455" i="2"/>
  <c r="D231" i="2"/>
  <c r="D351" i="2"/>
  <c r="D350" i="2" s="1"/>
  <c r="D579" i="2"/>
  <c r="D643" i="2"/>
  <c r="F520" i="2"/>
  <c r="G255" i="2"/>
  <c r="G642" i="2"/>
  <c r="G636" i="2" s="1"/>
  <c r="D100" i="2"/>
  <c r="D99" i="2" s="1"/>
  <c r="D98" i="2" s="1"/>
  <c r="D118" i="2"/>
  <c r="D117" i="2" s="1"/>
  <c r="D135" i="2"/>
  <c r="D199" i="2"/>
  <c r="D198" i="2" s="1"/>
  <c r="D252" i="2"/>
  <c r="D247" i="2" s="1"/>
  <c r="D452" i="2"/>
  <c r="D479" i="2"/>
  <c r="D478" i="2" s="1"/>
  <c r="D651" i="2"/>
  <c r="D711" i="2"/>
  <c r="F426" i="2"/>
  <c r="F81" i="2"/>
  <c r="F80" i="2" s="1"/>
  <c r="D415" i="2"/>
  <c r="D414" i="2" s="1"/>
  <c r="D413" i="2" s="1"/>
  <c r="D545" i="2"/>
  <c r="D556" i="2"/>
  <c r="G12" i="2"/>
  <c r="F255" i="2"/>
  <c r="D240" i="2"/>
  <c r="D296" i="2"/>
  <c r="D194" i="2"/>
  <c r="D193" i="2" s="1"/>
  <c r="D571" i="2"/>
  <c r="D591" i="2"/>
  <c r="D596" i="2"/>
  <c r="D606" i="2"/>
  <c r="D638" i="2"/>
  <c r="D637" i="2" s="1"/>
  <c r="G532" i="2"/>
  <c r="G531" i="2" s="1"/>
  <c r="D537" i="2"/>
  <c r="G657" i="2"/>
  <c r="G656" i="2" s="1"/>
  <c r="D705" i="2"/>
  <c r="D694" i="2"/>
  <c r="F657" i="2"/>
  <c r="F656" i="2" s="1"/>
  <c r="D567" i="2"/>
  <c r="G357" i="2"/>
  <c r="G356" i="2" s="1"/>
  <c r="G345" i="2"/>
  <c r="D380" i="2"/>
  <c r="D370" i="2"/>
  <c r="D364" i="2"/>
  <c r="F357" i="2"/>
  <c r="F356" i="2" s="1"/>
  <c r="D148" i="2"/>
  <c r="D147" i="2" s="1"/>
  <c r="D146" i="2" s="1"/>
  <c r="G122" i="2"/>
  <c r="G121" i="2" s="1"/>
  <c r="F122" i="2"/>
  <c r="F121" i="2" s="1"/>
  <c r="F312" i="2"/>
  <c r="F187" i="2"/>
  <c r="D180" i="2"/>
  <c r="D170" i="2"/>
  <c r="D85" i="2"/>
  <c r="D81" i="2" s="1"/>
  <c r="D80" i="2" s="1"/>
  <c r="D235" i="2"/>
  <c r="D339" i="2"/>
  <c r="D334" i="2" s="1"/>
  <c r="D358" i="2"/>
  <c r="D484" i="2"/>
  <c r="D516" i="2"/>
  <c r="D515" i="2" s="1"/>
  <c r="D514" i="2" s="1"/>
  <c r="D550" i="2"/>
  <c r="D586" i="2"/>
  <c r="D629" i="2"/>
  <c r="D658" i="2"/>
  <c r="D680" i="2"/>
  <c r="G312" i="2"/>
  <c r="G450" i="2"/>
  <c r="D490" i="2"/>
  <c r="D207" i="2"/>
  <c r="D260" i="2"/>
  <c r="D285" i="2"/>
  <c r="D376" i="2"/>
  <c r="D396" i="2"/>
  <c r="D395" i="2" s="1"/>
  <c r="D402" i="2"/>
  <c r="D401" i="2" s="1"/>
  <c r="D419" i="2"/>
  <c r="D418" i="2" s="1"/>
  <c r="D533" i="2"/>
  <c r="D562" i="2"/>
  <c r="D601" i="2"/>
  <c r="D612" i="2"/>
  <c r="D622" i="2"/>
  <c r="D673" i="2"/>
  <c r="D688" i="2"/>
  <c r="F103" i="2"/>
  <c r="G103" i="2"/>
  <c r="D14" i="2"/>
  <c r="D13" i="2" s="1"/>
  <c r="D77" i="2"/>
  <c r="D76" i="2" s="1"/>
  <c r="D105" i="2"/>
  <c r="D104" i="2" s="1"/>
  <c r="D103" i="2" s="1"/>
  <c r="D123" i="2"/>
  <c r="D203" i="2"/>
  <c r="D202" i="2" s="1"/>
  <c r="D263" i="2"/>
  <c r="D255" i="2" s="1"/>
  <c r="D347" i="2"/>
  <c r="D346" i="2" s="1"/>
  <c r="D522" i="2"/>
  <c r="D521" i="2" s="1"/>
  <c r="D576" i="2"/>
  <c r="D618" i="2"/>
  <c r="D646" i="2"/>
  <c r="D462" i="2"/>
  <c r="D503" i="2"/>
  <c r="D502" i="2" s="1"/>
  <c r="D427" i="2"/>
  <c r="D436" i="2"/>
  <c r="D489" i="2"/>
  <c r="D299" i="2"/>
  <c r="D212" i="2"/>
  <c r="E15" i="2"/>
  <c r="E16" i="2"/>
  <c r="E17" i="2"/>
  <c r="E18" i="2"/>
  <c r="E19" i="2"/>
  <c r="E20" i="2"/>
  <c r="E21" i="2"/>
  <c r="E22" i="2"/>
  <c r="E23" i="2"/>
  <c r="E25" i="2"/>
  <c r="E24" i="2" s="1"/>
  <c r="E27" i="2"/>
  <c r="E26" i="2" s="1"/>
  <c r="E30" i="2"/>
  <c r="E31" i="2"/>
  <c r="E32" i="2"/>
  <c r="E35" i="2"/>
  <c r="E36" i="2"/>
  <c r="E37" i="2"/>
  <c r="E40" i="2"/>
  <c r="E41" i="2"/>
  <c r="E45" i="2"/>
  <c r="E44" i="2" s="1"/>
  <c r="E43" i="2" s="1"/>
  <c r="E47" i="2"/>
  <c r="E49" i="2"/>
  <c r="E53" i="2"/>
  <c r="E52" i="2" s="1"/>
  <c r="E51" i="2" s="1"/>
  <c r="E56" i="2"/>
  <c r="E55" i="2" s="1"/>
  <c r="E54" i="2" s="1"/>
  <c r="E59" i="2"/>
  <c r="E60" i="2"/>
  <c r="E63" i="2"/>
  <c r="E62" i="2" s="1"/>
  <c r="E61" i="2" s="1"/>
  <c r="E66" i="2"/>
  <c r="E65" i="2" s="1"/>
  <c r="E64" i="2" s="1"/>
  <c r="E69" i="2"/>
  <c r="E68" i="2" s="1"/>
  <c r="E67" i="2" s="1"/>
  <c r="E72" i="2"/>
  <c r="E71" i="2" s="1"/>
  <c r="E70" i="2" s="1"/>
  <c r="E75" i="2"/>
  <c r="E74" i="2" s="1"/>
  <c r="E73" i="2" s="1"/>
  <c r="E78" i="2"/>
  <c r="E79" i="2"/>
  <c r="E83" i="2"/>
  <c r="E84" i="2"/>
  <c r="E86" i="2"/>
  <c r="E87" i="2"/>
  <c r="E88" i="2"/>
  <c r="E92" i="2"/>
  <c r="E91" i="2" s="1"/>
  <c r="E90" i="2" s="1"/>
  <c r="E95" i="2"/>
  <c r="E96" i="2"/>
  <c r="E97" i="2"/>
  <c r="E101" i="2"/>
  <c r="E106" i="2"/>
  <c r="E107" i="2"/>
  <c r="E108" i="2"/>
  <c r="E109" i="2"/>
  <c r="E110" i="2"/>
  <c r="E112" i="2"/>
  <c r="E113" i="2"/>
  <c r="E114" i="2"/>
  <c r="E116" i="2"/>
  <c r="E115" i="2" s="1"/>
  <c r="E120" i="2"/>
  <c r="E124" i="2"/>
  <c r="E125" i="2"/>
  <c r="E126" i="2"/>
  <c r="E127" i="2"/>
  <c r="E128" i="2"/>
  <c r="E130" i="2"/>
  <c r="E131" i="2"/>
  <c r="E132" i="2"/>
  <c r="E134" i="2"/>
  <c r="E133" i="2" s="1"/>
  <c r="E136" i="2"/>
  <c r="E137" i="2"/>
  <c r="E138" i="2"/>
  <c r="E139" i="2"/>
  <c r="E141" i="2"/>
  <c r="E142" i="2"/>
  <c r="E145" i="2"/>
  <c r="E144" i="2" s="1"/>
  <c r="E143" i="2" s="1"/>
  <c r="E149" i="2"/>
  <c r="E150" i="2"/>
  <c r="E152" i="2"/>
  <c r="E151" i="2" s="1"/>
  <c r="E160" i="2"/>
  <c r="E159" i="2" s="1"/>
  <c r="E158" i="2" s="1"/>
  <c r="E162" i="2"/>
  <c r="E161" i="2" s="1"/>
  <c r="E167" i="2"/>
  <c r="E166" i="2" s="1"/>
  <c r="E169" i="2"/>
  <c r="E168" i="2" s="1"/>
  <c r="E172" i="2"/>
  <c r="E171" i="2" s="1"/>
  <c r="E174" i="2"/>
  <c r="E173" i="2" s="1"/>
  <c r="E175" i="2"/>
  <c r="E179" i="2"/>
  <c r="E178" i="2" s="1"/>
  <c r="E177" i="2" s="1"/>
  <c r="E186" i="2"/>
  <c r="E185" i="2" s="1"/>
  <c r="E184" i="2" s="1"/>
  <c r="E191" i="2"/>
  <c r="E192" i="2"/>
  <c r="E196" i="2"/>
  <c r="E197" i="2"/>
  <c r="E200" i="2"/>
  <c r="E201" i="2"/>
  <c r="E204" i="2"/>
  <c r="E205" i="2"/>
  <c r="E209" i="2"/>
  <c r="E208" i="2" s="1"/>
  <c r="E215" i="2"/>
  <c r="E214" i="2" s="1"/>
  <c r="E213" i="2" s="1"/>
  <c r="E218" i="2"/>
  <c r="E217" i="2" s="1"/>
  <c r="E216" i="2" s="1"/>
  <c r="E221" i="2"/>
  <c r="E224" i="2"/>
  <c r="E223" i="2" s="1"/>
  <c r="E226" i="2"/>
  <c r="E225" i="2" s="1"/>
  <c r="E228" i="2"/>
  <c r="E227" i="2" s="1"/>
  <c r="E229" i="2"/>
  <c r="E232" i="2"/>
  <c r="E234" i="2"/>
  <c r="E238" i="2"/>
  <c r="E239" i="2"/>
  <c r="E242" i="2"/>
  <c r="E246" i="2"/>
  <c r="E245" i="2" s="1"/>
  <c r="E244" i="2" s="1"/>
  <c r="E249" i="2"/>
  <c r="E248" i="2" s="1"/>
  <c r="E251" i="2"/>
  <c r="E250" i="2" s="1"/>
  <c r="E253" i="2"/>
  <c r="E254" i="2"/>
  <c r="E257" i="2"/>
  <c r="E256" i="2" s="1"/>
  <c r="E259" i="2"/>
  <c r="E258" i="2" s="1"/>
  <c r="E261" i="2"/>
  <c r="E262" i="2"/>
  <c r="E264" i="2"/>
  <c r="E265" i="2"/>
  <c r="E266" i="2"/>
  <c r="E267" i="2"/>
  <c r="E268" i="2"/>
  <c r="E269" i="2"/>
  <c r="E270" i="2"/>
  <c r="E271" i="2"/>
  <c r="E272" i="2"/>
  <c r="E274" i="2"/>
  <c r="E273" i="2" s="1"/>
  <c r="E276" i="2"/>
  <c r="E275" i="2" s="1"/>
  <c r="E278" i="2"/>
  <c r="E279" i="2"/>
  <c r="E282" i="2"/>
  <c r="E281" i="2" s="1"/>
  <c r="E284" i="2"/>
  <c r="E283" i="2" s="1"/>
  <c r="E286" i="2"/>
  <c r="E287" i="2"/>
  <c r="E288" i="2"/>
  <c r="E290" i="2"/>
  <c r="E293" i="2"/>
  <c r="E292" i="2" s="1"/>
  <c r="E295" i="2"/>
  <c r="E294" i="2" s="1"/>
  <c r="E297" i="2"/>
  <c r="E298" i="2"/>
  <c r="E300" i="2"/>
  <c r="E301" i="2"/>
  <c r="E302" i="2"/>
  <c r="E303" i="2"/>
  <c r="E304" i="2"/>
  <c r="E305" i="2"/>
  <c r="E306" i="2"/>
  <c r="E307" i="2"/>
  <c r="E309" i="2"/>
  <c r="E308" i="2" s="1"/>
  <c r="E311" i="2"/>
  <c r="E310" i="2" s="1"/>
  <c r="E318" i="2"/>
  <c r="E317" i="2" s="1"/>
  <c r="E320" i="2"/>
  <c r="E321" i="2"/>
  <c r="E324" i="2"/>
  <c r="E323" i="2" s="1"/>
  <c r="E322" i="2" s="1"/>
  <c r="E327" i="2"/>
  <c r="E326" i="2" s="1"/>
  <c r="E325" i="2" s="1"/>
  <c r="E330" i="2"/>
  <c r="E329" i="2" s="1"/>
  <c r="E328" i="2" s="1"/>
  <c r="E336" i="2"/>
  <c r="E335" i="2" s="1"/>
  <c r="E338" i="2"/>
  <c r="E337" i="2" s="1"/>
  <c r="E341" i="2"/>
  <c r="E348" i="2"/>
  <c r="E349" i="2"/>
  <c r="E352" i="2"/>
  <c r="E353" i="2"/>
  <c r="E355" i="2"/>
  <c r="E354" i="2" s="1"/>
  <c r="E359" i="2"/>
  <c r="E360" i="2"/>
  <c r="E361" i="2"/>
  <c r="E362" i="2"/>
  <c r="E363" i="2"/>
  <c r="E365" i="2"/>
  <c r="E366" i="2"/>
  <c r="E367" i="2"/>
  <c r="E368" i="2"/>
  <c r="E369" i="2"/>
  <c r="E371" i="2"/>
  <c r="E372" i="2"/>
  <c r="E373" i="2"/>
  <c r="E375" i="2"/>
  <c r="E374" i="2" s="1"/>
  <c r="E377" i="2"/>
  <c r="E378" i="2"/>
  <c r="E379" i="2"/>
  <c r="E381" i="2"/>
  <c r="E382" i="2"/>
  <c r="E383" i="2"/>
  <c r="E384" i="2"/>
  <c r="E385" i="2"/>
  <c r="E386" i="2"/>
  <c r="E388" i="2"/>
  <c r="E389" i="2"/>
  <c r="E390" i="2"/>
  <c r="E392" i="2"/>
  <c r="E391" i="2" s="1"/>
  <c r="E394" i="2"/>
  <c r="E393" i="2" s="1"/>
  <c r="E397" i="2"/>
  <c r="E398" i="2"/>
  <c r="E399" i="2"/>
  <c r="E400" i="2"/>
  <c r="E404" i="2"/>
  <c r="E403" i="2" s="1"/>
  <c r="E408" i="2"/>
  <c r="E407" i="2" s="1"/>
  <c r="E410" i="2"/>
  <c r="E409" i="2" s="1"/>
  <c r="E412" i="2"/>
  <c r="E411" i="2" s="1"/>
  <c r="E416" i="2"/>
  <c r="E417" i="2"/>
  <c r="E421" i="2"/>
  <c r="E420" i="2" s="1"/>
  <c r="E423" i="2"/>
  <c r="E422" i="2" s="1"/>
  <c r="E425" i="2"/>
  <c r="E424" i="2" s="1"/>
  <c r="E432" i="2"/>
  <c r="E430" i="2" s="1"/>
  <c r="E435" i="2"/>
  <c r="E434" i="2" s="1"/>
  <c r="E433" i="2" s="1"/>
  <c r="E438" i="2"/>
  <c r="E437" i="2" s="1"/>
  <c r="E440" i="2"/>
  <c r="E439" i="2" s="1"/>
  <c r="E444" i="2"/>
  <c r="E443" i="2" s="1"/>
  <c r="E442" i="2" s="1"/>
  <c r="E441" i="2" s="1"/>
  <c r="E448" i="2"/>
  <c r="E447" i="2" s="1"/>
  <c r="E446" i="2" s="1"/>
  <c r="E445" i="2" s="1"/>
  <c r="E453" i="2"/>
  <c r="E454" i="2"/>
  <c r="E457" i="2"/>
  <c r="E458" i="2"/>
  <c r="E460" i="2"/>
  <c r="E461" i="2"/>
  <c r="E464" i="2"/>
  <c r="E463" i="2" s="1"/>
  <c r="E466" i="2"/>
  <c r="E465" i="2" s="1"/>
  <c r="E468" i="2"/>
  <c r="E467" i="2" s="1"/>
  <c r="E470" i="2"/>
  <c r="E469" i="2" s="1"/>
  <c r="E472" i="2"/>
  <c r="E471" i="2" s="1"/>
  <c r="E476" i="2"/>
  <c r="E475" i="2" s="1"/>
  <c r="E474" i="2" s="1"/>
  <c r="E473" i="2" s="1"/>
  <c r="E480" i="2"/>
  <c r="E481" i="2"/>
  <c r="E483" i="2"/>
  <c r="E482" i="2" s="1"/>
  <c r="E486" i="2"/>
  <c r="E485" i="2" s="1"/>
  <c r="E492" i="2"/>
  <c r="E491" i="2" s="1"/>
  <c r="E494" i="2"/>
  <c r="E493" i="2" s="1"/>
  <c r="E497" i="2"/>
  <c r="E496" i="2" s="1"/>
  <c r="E495" i="2" s="1"/>
  <c r="E501" i="2"/>
  <c r="E500" i="2" s="1"/>
  <c r="E499" i="2" s="1"/>
  <c r="E498" i="2" s="1"/>
  <c r="E505" i="2"/>
  <c r="E504" i="2" s="1"/>
  <c r="E507" i="2"/>
  <c r="E506" i="2" s="1"/>
  <c r="E509" i="2"/>
  <c r="E508" i="2" s="1"/>
  <c r="E513" i="2"/>
  <c r="E512" i="2" s="1"/>
  <c r="E511" i="2" s="1"/>
  <c r="E510" i="2" s="1"/>
  <c r="E517" i="2"/>
  <c r="E518" i="2"/>
  <c r="E519" i="2"/>
  <c r="E523" i="2"/>
  <c r="E524" i="2"/>
  <c r="E525" i="2"/>
  <c r="E528" i="2"/>
  <c r="E529" i="2"/>
  <c r="E530" i="2"/>
  <c r="E534" i="2"/>
  <c r="E535" i="2"/>
  <c r="E536" i="2"/>
  <c r="E538" i="2"/>
  <c r="E539" i="2"/>
  <c r="E540" i="2"/>
  <c r="E541" i="2"/>
  <c r="E542" i="2"/>
  <c r="E543" i="2"/>
  <c r="E544" i="2"/>
  <c r="E546" i="2"/>
  <c r="E547" i="2"/>
  <c r="E548" i="2"/>
  <c r="E549" i="2"/>
  <c r="E551" i="2"/>
  <c r="E552" i="2"/>
  <c r="E553" i="2"/>
  <c r="E554" i="2"/>
  <c r="E555" i="2"/>
  <c r="E557" i="2"/>
  <c r="E558" i="2"/>
  <c r="E559" i="2"/>
  <c r="E560" i="2"/>
  <c r="E561" i="2"/>
  <c r="E563" i="2"/>
  <c r="E564" i="2"/>
  <c r="E565" i="2"/>
  <c r="E566" i="2"/>
  <c r="E568" i="2"/>
  <c r="E569" i="2"/>
  <c r="E570" i="2"/>
  <c r="E572" i="2"/>
  <c r="E573" i="2"/>
  <c r="E574" i="2"/>
  <c r="E575" i="2"/>
  <c r="E577" i="2"/>
  <c r="E578" i="2"/>
  <c r="E580" i="2"/>
  <c r="E581" i="2"/>
  <c r="E582" i="2"/>
  <c r="E584" i="2"/>
  <c r="E585" i="2"/>
  <c r="E587" i="2"/>
  <c r="E588" i="2"/>
  <c r="E589" i="2"/>
  <c r="E590" i="2"/>
  <c r="E592" i="2"/>
  <c r="E593" i="2"/>
  <c r="E594" i="2"/>
  <c r="E595" i="2"/>
  <c r="E597" i="2"/>
  <c r="E598" i="2"/>
  <c r="E599" i="2"/>
  <c r="E600" i="2"/>
  <c r="E602" i="2"/>
  <c r="E603" i="2"/>
  <c r="E604" i="2"/>
  <c r="E605" i="2"/>
  <c r="E607" i="2"/>
  <c r="E608" i="2"/>
  <c r="E609" i="2"/>
  <c r="E610" i="2"/>
  <c r="E611" i="2"/>
  <c r="E613" i="2"/>
  <c r="E614" i="2"/>
  <c r="E615" i="2"/>
  <c r="E616" i="2"/>
  <c r="E617" i="2"/>
  <c r="E619" i="2"/>
  <c r="E620" i="2"/>
  <c r="E621" i="2"/>
  <c r="E623" i="2"/>
  <c r="E624" i="2"/>
  <c r="E625" i="2"/>
  <c r="E627" i="2"/>
  <c r="E628" i="2"/>
  <c r="E630" i="2"/>
  <c r="E631" i="2"/>
  <c r="E632" i="2"/>
  <c r="E633" i="2"/>
  <c r="E634" i="2"/>
  <c r="E639" i="2"/>
  <c r="E640" i="2"/>
  <c r="E641" i="2"/>
  <c r="E644" i="2"/>
  <c r="E647" i="2"/>
  <c r="E648" i="2"/>
  <c r="E649" i="2"/>
  <c r="E650" i="2"/>
  <c r="E652" i="2"/>
  <c r="E654" i="2"/>
  <c r="E655" i="2"/>
  <c r="E659" i="2"/>
  <c r="E660" i="2"/>
  <c r="E661" i="2"/>
  <c r="E662" i="2"/>
  <c r="E663" i="2"/>
  <c r="E664" i="2"/>
  <c r="E665" i="2"/>
  <c r="E666" i="2"/>
  <c r="E668" i="2"/>
  <c r="E669" i="2"/>
  <c r="E670" i="2"/>
  <c r="E671" i="2"/>
  <c r="E672" i="2"/>
  <c r="E675" i="2"/>
  <c r="E676" i="2"/>
  <c r="E677" i="2"/>
  <c r="E678" i="2"/>
  <c r="E679" i="2"/>
  <c r="E681" i="2"/>
  <c r="E682" i="2"/>
  <c r="E683" i="2"/>
  <c r="E687" i="2"/>
  <c r="E686" i="2" s="1"/>
  <c r="E689" i="2"/>
  <c r="E693" i="2"/>
  <c r="E692" i="2" s="1"/>
  <c r="E695" i="2"/>
  <c r="E696" i="2"/>
  <c r="E697" i="2"/>
  <c r="E698" i="2"/>
  <c r="E700" i="2"/>
  <c r="E699" i="2" s="1"/>
  <c r="E702" i="2"/>
  <c r="E701" i="2" s="1"/>
  <c r="E703" i="2"/>
  <c r="E706" i="2"/>
  <c r="E707" i="2"/>
  <c r="E708" i="2"/>
  <c r="E710" i="2"/>
  <c r="E709" i="2" s="1"/>
  <c r="E712" i="2"/>
  <c r="E713" i="2"/>
  <c r="E714" i="2"/>
  <c r="E715" i="2"/>
  <c r="E717" i="2"/>
  <c r="E716" i="2" s="1"/>
  <c r="E719" i="2"/>
  <c r="E718" i="2" s="1"/>
  <c r="E723" i="2"/>
  <c r="E722" i="2" s="1"/>
  <c r="E725" i="2"/>
  <c r="E724" i="2" s="1"/>
  <c r="E727" i="2"/>
  <c r="E726" i="2" s="1"/>
  <c r="E729" i="2"/>
  <c r="E728" i="2" s="1"/>
  <c r="E731" i="2"/>
  <c r="E730" i="2" s="1"/>
  <c r="E733" i="2"/>
  <c r="E732" i="2" s="1"/>
  <c r="E735" i="2"/>
  <c r="E734" i="2" s="1"/>
  <c r="E737" i="2"/>
  <c r="E736" i="2" s="1"/>
  <c r="E739" i="2"/>
  <c r="E738" i="2" s="1"/>
  <c r="D642" i="2" l="1"/>
  <c r="D636" i="2" s="1"/>
  <c r="D345" i="2"/>
  <c r="D164" i="2"/>
  <c r="D312" i="2"/>
  <c r="D122" i="2"/>
  <c r="D121" i="2" s="1"/>
  <c r="D520" i="2"/>
  <c r="D12" i="2"/>
  <c r="D477" i="2"/>
  <c r="D291" i="2"/>
  <c r="D451" i="2"/>
  <c r="D450" i="2" s="1"/>
  <c r="E194" i="2"/>
  <c r="E193" i="2" s="1"/>
  <c r="D220" i="2"/>
  <c r="D219" i="2" s="1"/>
  <c r="D187" i="2"/>
  <c r="E189" i="2"/>
  <c r="E188" i="2" s="1"/>
  <c r="D657" i="2"/>
  <c r="D656" i="2" s="1"/>
  <c r="D357" i="2"/>
  <c r="D356" i="2" s="1"/>
  <c r="D426" i="2"/>
  <c r="D532" i="2"/>
  <c r="D531" i="2" s="1"/>
  <c r="E252" i="2"/>
  <c r="E247" i="2" s="1"/>
  <c r="E140" i="2"/>
  <c r="E94" i="2"/>
  <c r="E93" i="2" s="1"/>
  <c r="E646" i="2"/>
  <c r="E576" i="2"/>
  <c r="E490" i="2"/>
  <c r="E489" i="2" s="1"/>
  <c r="E296" i="2"/>
  <c r="E260" i="2"/>
  <c r="E148" i="2"/>
  <c r="E147" i="2" s="1"/>
  <c r="E146" i="2" s="1"/>
  <c r="E77" i="2"/>
  <c r="E76" i="2" s="1"/>
  <c r="E58" i="2"/>
  <c r="E57" i="2" s="1"/>
  <c r="E39" i="2"/>
  <c r="E38" i="2" s="1"/>
  <c r="E626" i="2"/>
  <c r="E522" i="2"/>
  <c r="E521" i="2" s="1"/>
  <c r="E396" i="2"/>
  <c r="E395" i="2" s="1"/>
  <c r="E319" i="2"/>
  <c r="E316" i="2" s="1"/>
  <c r="E579" i="2"/>
  <c r="E550" i="2"/>
  <c r="E452" i="2"/>
  <c r="E622" i="2"/>
  <c r="E516" i="2"/>
  <c r="E515" i="2" s="1"/>
  <c r="E514" i="2" s="1"/>
  <c r="E29" i="2"/>
  <c r="E28" i="2" s="1"/>
  <c r="E347" i="2"/>
  <c r="E346" i="2" s="1"/>
  <c r="E606" i="2"/>
  <c r="E638" i="2"/>
  <c r="E637" i="2" s="1"/>
  <c r="E618" i="2"/>
  <c r="E583" i="2"/>
  <c r="E567" i="2"/>
  <c r="E415" i="2"/>
  <c r="E414" i="2" s="1"/>
  <c r="E413" i="2" s="1"/>
  <c r="E376" i="2"/>
  <c r="E285" i="2"/>
  <c r="E277" i="2"/>
  <c r="E82" i="2"/>
  <c r="E705" i="2"/>
  <c r="E694" i="2"/>
  <c r="E586" i="2"/>
  <c r="E527" i="2"/>
  <c r="E526" i="2" s="1"/>
  <c r="E503" i="2"/>
  <c r="E502" i="2" s="1"/>
  <c r="E370" i="2"/>
  <c r="E299" i="2"/>
  <c r="E34" i="2"/>
  <c r="E33" i="2" s="1"/>
  <c r="E14" i="2"/>
  <c r="E13" i="2" s="1"/>
  <c r="E711" i="2"/>
  <c r="E680" i="2"/>
  <c r="E612" i="2"/>
  <c r="E556" i="2"/>
  <c r="E533" i="2"/>
  <c r="E351" i="2"/>
  <c r="E350" i="2" s="1"/>
  <c r="E199" i="2"/>
  <c r="E198" i="2" s="1"/>
  <c r="E596" i="2"/>
  <c r="E571" i="2"/>
  <c r="E562" i="2"/>
  <c r="E537" i="2"/>
  <c r="E479" i="2"/>
  <c r="E478" i="2" s="1"/>
  <c r="E459" i="2"/>
  <c r="E364" i="2"/>
  <c r="E358" i="2"/>
  <c r="E263" i="2"/>
  <c r="E157" i="2"/>
  <c r="E135" i="2"/>
  <c r="E601" i="2"/>
  <c r="E591" i="2"/>
  <c r="E545" i="2"/>
  <c r="E170" i="2"/>
  <c r="E212" i="2"/>
  <c r="E462" i="2"/>
  <c r="E419" i="2"/>
  <c r="E418" i="2" s="1"/>
  <c r="E165" i="2"/>
  <c r="E436" i="2"/>
  <c r="J377" i="4"/>
  <c r="I377" i="4"/>
  <c r="G377" i="4"/>
  <c r="H377" i="4"/>
  <c r="J402" i="4"/>
  <c r="I402" i="4"/>
  <c r="H402" i="4"/>
  <c r="J1034" i="4"/>
  <c r="J1033" i="4" s="1"/>
  <c r="J1032" i="4" s="1"/>
  <c r="I1034" i="4"/>
  <c r="I1033" i="4" s="1"/>
  <c r="I1032" i="4" s="1"/>
  <c r="J1030" i="4"/>
  <c r="J1029" i="4" s="1"/>
  <c r="I1030" i="4"/>
  <c r="I1029" i="4" s="1"/>
  <c r="J1027" i="4"/>
  <c r="I1027" i="4"/>
  <c r="J1025" i="4"/>
  <c r="I1025" i="4"/>
  <c r="J1022" i="4"/>
  <c r="J1021" i="4" s="1"/>
  <c r="I1022" i="4"/>
  <c r="I1021" i="4" s="1"/>
  <c r="J1019" i="4"/>
  <c r="J1018" i="4" s="1"/>
  <c r="I1019" i="4"/>
  <c r="I1018" i="4" s="1"/>
  <c r="J1016" i="4"/>
  <c r="J1015" i="4" s="1"/>
  <c r="I1016" i="4"/>
  <c r="I1015" i="4" s="1"/>
  <c r="J1013" i="4"/>
  <c r="J1012" i="4" s="1"/>
  <c r="I1013" i="4"/>
  <c r="I1012" i="4" s="1"/>
  <c r="J1009" i="4"/>
  <c r="I1009" i="4"/>
  <c r="J1007" i="4"/>
  <c r="I1007" i="4"/>
  <c r="J1004" i="4"/>
  <c r="J1003" i="4" s="1"/>
  <c r="I1004" i="4"/>
  <c r="I1003" i="4" s="1"/>
  <c r="J998" i="4"/>
  <c r="I998" i="4"/>
  <c r="J996" i="4"/>
  <c r="I996" i="4"/>
  <c r="J994" i="4"/>
  <c r="I994" i="4"/>
  <c r="J992" i="4"/>
  <c r="I992" i="4"/>
  <c r="J988" i="4"/>
  <c r="I988" i="4"/>
  <c r="J976" i="4"/>
  <c r="J975" i="4" s="1"/>
  <c r="J974" i="4" s="1"/>
  <c r="J973" i="4" s="1"/>
  <c r="J972" i="4" s="1"/>
  <c r="I976" i="4"/>
  <c r="I975" i="4" s="1"/>
  <c r="I974" i="4" s="1"/>
  <c r="I973" i="4" s="1"/>
  <c r="I972" i="4" s="1"/>
  <c r="J968" i="4"/>
  <c r="J967" i="4" s="1"/>
  <c r="I968" i="4"/>
  <c r="I967" i="4" s="1"/>
  <c r="J965" i="4"/>
  <c r="I965" i="4"/>
  <c r="J963" i="4"/>
  <c r="I963" i="4"/>
  <c r="J961" i="4"/>
  <c r="I961" i="4"/>
  <c r="J959" i="4"/>
  <c r="I959" i="4"/>
  <c r="J957" i="4"/>
  <c r="I957" i="4"/>
  <c r="J954" i="4"/>
  <c r="J953" i="4" s="1"/>
  <c r="I954" i="4"/>
  <c r="I953" i="4" s="1"/>
  <c r="J951" i="4"/>
  <c r="I951" i="4"/>
  <c r="J949" i="4"/>
  <c r="I949" i="4"/>
  <c r="J948" i="4"/>
  <c r="G50" i="2" s="1"/>
  <c r="G48" i="2" s="1"/>
  <c r="G46" i="2" s="1"/>
  <c r="G42" i="2" s="1"/>
  <c r="I948" i="4"/>
  <c r="F50" i="2" s="1"/>
  <c r="F48" i="2" s="1"/>
  <c r="F46" i="2" s="1"/>
  <c r="F42" i="2" s="1"/>
  <c r="J946" i="4"/>
  <c r="J944" i="4" s="1"/>
  <c r="I946" i="4"/>
  <c r="I944" i="4" s="1"/>
  <c r="J942" i="4"/>
  <c r="J941" i="4" s="1"/>
  <c r="I942" i="4"/>
  <c r="I941" i="4" s="1"/>
  <c r="J937" i="4"/>
  <c r="J936" i="4" s="1"/>
  <c r="J935" i="4" s="1"/>
  <c r="I937" i="4"/>
  <c r="I936" i="4" s="1"/>
  <c r="I935" i="4" s="1"/>
  <c r="J932" i="4"/>
  <c r="I932" i="4"/>
  <c r="J928" i="4"/>
  <c r="I928" i="4"/>
  <c r="J924" i="4"/>
  <c r="J923" i="4" s="1"/>
  <c r="I924" i="4"/>
  <c r="I923" i="4" s="1"/>
  <c r="J921" i="4"/>
  <c r="I921" i="4"/>
  <c r="J919" i="4"/>
  <c r="I919" i="4"/>
  <c r="J909" i="4"/>
  <c r="I909" i="4"/>
  <c r="J903" i="4"/>
  <c r="J902" i="4" s="1"/>
  <c r="J901" i="4" s="1"/>
  <c r="J900" i="4" s="1"/>
  <c r="J899" i="4" s="1"/>
  <c r="I903" i="4"/>
  <c r="I902" i="4" s="1"/>
  <c r="I901" i="4" s="1"/>
  <c r="I900" i="4" s="1"/>
  <c r="I899" i="4" s="1"/>
  <c r="J893" i="4"/>
  <c r="I893" i="4"/>
  <c r="J888" i="4"/>
  <c r="I888" i="4"/>
  <c r="J885" i="4"/>
  <c r="I885" i="4"/>
  <c r="J880" i="4"/>
  <c r="J879" i="4" s="1"/>
  <c r="I880" i="4"/>
  <c r="I879" i="4" s="1"/>
  <c r="J868" i="4"/>
  <c r="J867" i="4" s="1"/>
  <c r="J866" i="4" s="1"/>
  <c r="I868" i="4"/>
  <c r="I867" i="4" s="1"/>
  <c r="I866" i="4" s="1"/>
  <c r="J861" i="4"/>
  <c r="J858" i="4" s="1"/>
  <c r="J857" i="4" s="1"/>
  <c r="I861" i="4"/>
  <c r="I858" i="4" s="1"/>
  <c r="I857" i="4" s="1"/>
  <c r="J855" i="4"/>
  <c r="J854" i="4" s="1"/>
  <c r="J853" i="4" s="1"/>
  <c r="J852" i="4" s="1"/>
  <c r="I855" i="4"/>
  <c r="I854" i="4" s="1"/>
  <c r="I853" i="4" s="1"/>
  <c r="I852" i="4" s="1"/>
  <c r="J840" i="4"/>
  <c r="J839" i="4" s="1"/>
  <c r="J838" i="4" s="1"/>
  <c r="I840" i="4"/>
  <c r="I839" i="4" s="1"/>
  <c r="I838" i="4" s="1"/>
  <c r="J835" i="4"/>
  <c r="J834" i="4" s="1"/>
  <c r="J833" i="4" s="1"/>
  <c r="I835" i="4"/>
  <c r="I834" i="4" s="1"/>
  <c r="I833" i="4" s="1"/>
  <c r="J830" i="4"/>
  <c r="I830" i="4"/>
  <c r="J828" i="4"/>
  <c r="I828" i="4"/>
  <c r="J825" i="4"/>
  <c r="J824" i="4" s="1"/>
  <c r="I825" i="4"/>
  <c r="I824" i="4" s="1"/>
  <c r="J821" i="4"/>
  <c r="I821" i="4"/>
  <c r="J819" i="4"/>
  <c r="I819" i="4"/>
  <c r="J815" i="4"/>
  <c r="I815" i="4"/>
  <c r="J811" i="4"/>
  <c r="I811" i="4"/>
  <c r="J808" i="4"/>
  <c r="I808" i="4"/>
  <c r="J806" i="4"/>
  <c r="I806" i="4"/>
  <c r="J804" i="4"/>
  <c r="I804" i="4"/>
  <c r="J802" i="4"/>
  <c r="I802" i="4"/>
  <c r="J800" i="4"/>
  <c r="I800" i="4"/>
  <c r="J797" i="4"/>
  <c r="I797" i="4"/>
  <c r="J793" i="4"/>
  <c r="I793" i="4"/>
  <c r="J790" i="4"/>
  <c r="I790" i="4"/>
  <c r="J784" i="4"/>
  <c r="J783" i="4" s="1"/>
  <c r="I784" i="4"/>
  <c r="I783" i="4" s="1"/>
  <c r="J781" i="4"/>
  <c r="I781" i="4"/>
  <c r="J779" i="4"/>
  <c r="I779" i="4"/>
  <c r="J777" i="4"/>
  <c r="I777" i="4"/>
  <c r="J774" i="4"/>
  <c r="I774" i="4"/>
  <c r="J772" i="4"/>
  <c r="I772" i="4"/>
  <c r="J770" i="4"/>
  <c r="I770" i="4"/>
  <c r="J768" i="4"/>
  <c r="J767" i="4" s="1"/>
  <c r="I768" i="4"/>
  <c r="I767" i="4" s="1"/>
  <c r="J762" i="4"/>
  <c r="J761" i="4" s="1"/>
  <c r="J760" i="4" s="1"/>
  <c r="J759" i="4" s="1"/>
  <c r="I762" i="4"/>
  <c r="I761" i="4" s="1"/>
  <c r="I760" i="4" s="1"/>
  <c r="I759" i="4" s="1"/>
  <c r="J757" i="4"/>
  <c r="I757" i="4"/>
  <c r="J755" i="4"/>
  <c r="I755" i="4"/>
  <c r="J751" i="4"/>
  <c r="J750" i="4" s="1"/>
  <c r="J749" i="4" s="1"/>
  <c r="I751" i="4"/>
  <c r="I750" i="4" s="1"/>
  <c r="I749" i="4" s="1"/>
  <c r="J747" i="4"/>
  <c r="I747" i="4"/>
  <c r="J740" i="4"/>
  <c r="I740" i="4"/>
  <c r="J738" i="4"/>
  <c r="I738" i="4"/>
  <c r="J736" i="4"/>
  <c r="I736" i="4"/>
  <c r="J732" i="4"/>
  <c r="I732" i="4"/>
  <c r="J727" i="4"/>
  <c r="I727" i="4"/>
  <c r="J716" i="4"/>
  <c r="I716" i="4"/>
  <c r="J712" i="4"/>
  <c r="J711" i="4" s="1"/>
  <c r="I712" i="4"/>
  <c r="I711" i="4" s="1"/>
  <c r="J709" i="4"/>
  <c r="J708" i="4" s="1"/>
  <c r="I709" i="4"/>
  <c r="I708" i="4" s="1"/>
  <c r="J702" i="4"/>
  <c r="I702" i="4"/>
  <c r="J700" i="4"/>
  <c r="J699" i="4" s="1"/>
  <c r="J698" i="4" s="1"/>
  <c r="I700" i="4"/>
  <c r="I699" i="4" s="1"/>
  <c r="I698" i="4" s="1"/>
  <c r="J695" i="4"/>
  <c r="I695" i="4"/>
  <c r="J693" i="4"/>
  <c r="I693" i="4"/>
  <c r="J687" i="4"/>
  <c r="J686" i="4" s="1"/>
  <c r="J685" i="4" s="1"/>
  <c r="I687" i="4"/>
  <c r="I686" i="4" s="1"/>
  <c r="I685" i="4" s="1"/>
  <c r="J683" i="4"/>
  <c r="J682" i="4" s="1"/>
  <c r="J681" i="4" s="1"/>
  <c r="I683" i="4"/>
  <c r="I682" i="4" s="1"/>
  <c r="I681" i="4" s="1"/>
  <c r="J679" i="4"/>
  <c r="J678" i="4" s="1"/>
  <c r="J677" i="4" s="1"/>
  <c r="I679" i="4"/>
  <c r="I678" i="4" s="1"/>
  <c r="I677" i="4" s="1"/>
  <c r="J672" i="4"/>
  <c r="I672" i="4"/>
  <c r="J665" i="4"/>
  <c r="I665" i="4"/>
  <c r="J661" i="4"/>
  <c r="I661" i="4"/>
  <c r="J657" i="4"/>
  <c r="I657" i="4"/>
  <c r="J654" i="4"/>
  <c r="I654" i="4"/>
  <c r="J643" i="4"/>
  <c r="J642" i="4" s="1"/>
  <c r="J641" i="4" s="1"/>
  <c r="I643" i="4"/>
  <c r="I642" i="4" s="1"/>
  <c r="I641" i="4" s="1"/>
  <c r="J635" i="4"/>
  <c r="I635" i="4"/>
  <c r="J631" i="4"/>
  <c r="I631" i="4"/>
  <c r="J627" i="4"/>
  <c r="J626" i="4" s="1"/>
  <c r="J625" i="4" s="1"/>
  <c r="I627" i="4"/>
  <c r="I626" i="4" s="1"/>
  <c r="I625" i="4" s="1"/>
  <c r="J623" i="4"/>
  <c r="I623" i="4"/>
  <c r="J620" i="4"/>
  <c r="J619" i="4" s="1"/>
  <c r="I620" i="4"/>
  <c r="I619" i="4" s="1"/>
  <c r="J616" i="4"/>
  <c r="J615" i="4" s="1"/>
  <c r="J614" i="4" s="1"/>
  <c r="I616" i="4"/>
  <c r="I615" i="4" s="1"/>
  <c r="I614" i="4" s="1"/>
  <c r="J612" i="4"/>
  <c r="G289" i="2" s="1"/>
  <c r="G280" i="2" s="1"/>
  <c r="G243" i="2" s="1"/>
  <c r="I612" i="4"/>
  <c r="F289" i="2" s="1"/>
  <c r="F280" i="2" s="1"/>
  <c r="F243" i="2" s="1"/>
  <c r="J608" i="4"/>
  <c r="I608" i="4"/>
  <c r="J606" i="4"/>
  <c r="I606" i="4"/>
  <c r="J604" i="4"/>
  <c r="I604" i="4"/>
  <c r="J601" i="4"/>
  <c r="I601" i="4"/>
  <c r="J599" i="4"/>
  <c r="I599" i="4"/>
  <c r="J596" i="4"/>
  <c r="I596" i="4"/>
  <c r="J594" i="4"/>
  <c r="I594" i="4"/>
  <c r="J592" i="4"/>
  <c r="I592" i="4"/>
  <c r="J582" i="4"/>
  <c r="I582" i="4"/>
  <c r="J579" i="4"/>
  <c r="I579" i="4"/>
  <c r="J577" i="4"/>
  <c r="I577" i="4"/>
  <c r="J574" i="4"/>
  <c r="I574" i="4"/>
  <c r="J572" i="4"/>
  <c r="I572" i="4"/>
  <c r="J570" i="4"/>
  <c r="I570" i="4"/>
  <c r="J567" i="4"/>
  <c r="I567" i="4"/>
  <c r="J563" i="4"/>
  <c r="J562" i="4" s="1"/>
  <c r="J561" i="4" s="1"/>
  <c r="I563" i="4"/>
  <c r="I562" i="4" s="1"/>
  <c r="I561" i="4" s="1"/>
  <c r="J559" i="4"/>
  <c r="I559" i="4"/>
  <c r="J555" i="4"/>
  <c r="I555" i="4"/>
  <c r="J553" i="4"/>
  <c r="I553" i="4"/>
  <c r="J550" i="4"/>
  <c r="I550" i="4"/>
  <c r="J548" i="4"/>
  <c r="I548" i="4"/>
  <c r="J539" i="4"/>
  <c r="I539" i="4"/>
  <c r="J535" i="4"/>
  <c r="J534" i="4" s="1"/>
  <c r="J533" i="4" s="1"/>
  <c r="I535" i="4"/>
  <c r="I534" i="4" s="1"/>
  <c r="I533" i="4" s="1"/>
  <c r="J530" i="4"/>
  <c r="I530" i="4"/>
  <c r="J528" i="4"/>
  <c r="I528" i="4"/>
  <c r="J523" i="4"/>
  <c r="J522" i="4" s="1"/>
  <c r="I523" i="4"/>
  <c r="I522" i="4" s="1"/>
  <c r="J520" i="4"/>
  <c r="J519" i="4" s="1"/>
  <c r="I520" i="4"/>
  <c r="I519" i="4" s="1"/>
  <c r="J513" i="4"/>
  <c r="J512" i="4" s="1"/>
  <c r="J511" i="4" s="1"/>
  <c r="I513" i="4"/>
  <c r="I512" i="4" s="1"/>
  <c r="I511" i="4" s="1"/>
  <c r="J509" i="4"/>
  <c r="J508" i="4" s="1"/>
  <c r="J507" i="4" s="1"/>
  <c r="I509" i="4"/>
  <c r="I508" i="4" s="1"/>
  <c r="I507" i="4" s="1"/>
  <c r="J504" i="4"/>
  <c r="I504" i="4"/>
  <c r="I503" i="4" s="1"/>
  <c r="I502" i="4" s="1"/>
  <c r="J497" i="4"/>
  <c r="J494" i="4" s="1"/>
  <c r="I497" i="4"/>
  <c r="I496" i="4" s="1"/>
  <c r="I495" i="4" s="1"/>
  <c r="J479" i="4"/>
  <c r="J478" i="4" s="1"/>
  <c r="J477" i="4" s="1"/>
  <c r="I479" i="4"/>
  <c r="I478" i="4" s="1"/>
  <c r="I477" i="4" s="1"/>
  <c r="J472" i="4"/>
  <c r="I472" i="4"/>
  <c r="J467" i="4"/>
  <c r="I467" i="4"/>
  <c r="J462" i="4"/>
  <c r="I462" i="4"/>
  <c r="J459" i="4"/>
  <c r="I459" i="4"/>
  <c r="J456" i="4"/>
  <c r="I456" i="4"/>
  <c r="J452" i="4"/>
  <c r="I452" i="4"/>
  <c r="J445" i="4"/>
  <c r="I445" i="4"/>
  <c r="J441" i="4"/>
  <c r="I441" i="4"/>
  <c r="J435" i="4"/>
  <c r="I435" i="4"/>
  <c r="J433" i="4"/>
  <c r="J432" i="4" s="1"/>
  <c r="J431" i="4" s="1"/>
  <c r="I433" i="4"/>
  <c r="I432" i="4" s="1"/>
  <c r="I431" i="4" s="1"/>
  <c r="J427" i="4"/>
  <c r="J426" i="4" s="1"/>
  <c r="J425" i="4" s="1"/>
  <c r="I427" i="4"/>
  <c r="I424" i="4" s="1"/>
  <c r="J422" i="4"/>
  <c r="I422" i="4"/>
  <c r="J419" i="4"/>
  <c r="J418" i="4" s="1"/>
  <c r="J417" i="4" s="1"/>
  <c r="I419" i="4"/>
  <c r="I418" i="4" s="1"/>
  <c r="I417" i="4" s="1"/>
  <c r="J414" i="4"/>
  <c r="J413" i="4" s="1"/>
  <c r="I414" i="4"/>
  <c r="I413" i="4" s="1"/>
  <c r="J411" i="4"/>
  <c r="I411" i="4"/>
  <c r="J409" i="4"/>
  <c r="J408" i="4" s="1"/>
  <c r="J407" i="4" s="1"/>
  <c r="I409" i="4"/>
  <c r="I408" i="4" s="1"/>
  <c r="I407" i="4" s="1"/>
  <c r="J400" i="4"/>
  <c r="I400" i="4"/>
  <c r="J398" i="4"/>
  <c r="I398" i="4"/>
  <c r="J387" i="4"/>
  <c r="I387" i="4"/>
  <c r="J383" i="4"/>
  <c r="I383" i="4"/>
  <c r="J374" i="4"/>
  <c r="I374" i="4"/>
  <c r="J370" i="4"/>
  <c r="I370" i="4"/>
  <c r="J367" i="4"/>
  <c r="J366" i="4" s="1"/>
  <c r="J365" i="4" s="1"/>
  <c r="I367" i="4"/>
  <c r="I366" i="4" s="1"/>
  <c r="I365" i="4" s="1"/>
  <c r="J360" i="4"/>
  <c r="J359" i="4" s="1"/>
  <c r="J358" i="4" s="1"/>
  <c r="I360" i="4"/>
  <c r="I359" i="4" s="1"/>
  <c r="I358" i="4" s="1"/>
  <c r="J355" i="4"/>
  <c r="I355" i="4"/>
  <c r="J353" i="4"/>
  <c r="I353" i="4"/>
  <c r="I343" i="4"/>
  <c r="J343" i="4"/>
  <c r="J338" i="4"/>
  <c r="J337" i="4" s="1"/>
  <c r="J336" i="4" s="1"/>
  <c r="I338" i="4"/>
  <c r="I337" i="4" s="1"/>
  <c r="I336" i="4" s="1"/>
  <c r="J333" i="4"/>
  <c r="I333" i="4"/>
  <c r="J331" i="4"/>
  <c r="I331" i="4"/>
  <c r="J326" i="4"/>
  <c r="I326" i="4"/>
  <c r="J324" i="4"/>
  <c r="I324" i="4"/>
  <c r="I314" i="4"/>
  <c r="J314" i="4"/>
  <c r="J307" i="4"/>
  <c r="J306" i="4" s="1"/>
  <c r="I307" i="4"/>
  <c r="I306" i="4" s="1"/>
  <c r="I301" i="4"/>
  <c r="I300" i="4" s="1"/>
  <c r="J301" i="4"/>
  <c r="J300" i="4" s="1"/>
  <c r="J294" i="4"/>
  <c r="I294" i="4"/>
  <c r="I293" i="4" s="1"/>
  <c r="I292" i="4" s="1"/>
  <c r="J288" i="4"/>
  <c r="I288" i="4"/>
  <c r="J286" i="4"/>
  <c r="I286" i="4"/>
  <c r="J282" i="4"/>
  <c r="J281" i="4" s="1"/>
  <c r="J280" i="4" s="1"/>
  <c r="I282" i="4"/>
  <c r="I281" i="4" s="1"/>
  <c r="I280" i="4" s="1"/>
  <c r="J278" i="4"/>
  <c r="J277" i="4" s="1"/>
  <c r="I278" i="4"/>
  <c r="I277" i="4" s="1"/>
  <c r="J275" i="4"/>
  <c r="I275" i="4"/>
  <c r="J273" i="4"/>
  <c r="I273" i="4"/>
  <c r="I269" i="4"/>
  <c r="J269" i="4"/>
  <c r="J267" i="4"/>
  <c r="I267" i="4"/>
  <c r="I262" i="4"/>
  <c r="I261" i="4" s="1"/>
  <c r="J262" i="4"/>
  <c r="J261" i="4" s="1"/>
  <c r="J258" i="4"/>
  <c r="I258" i="4"/>
  <c r="J254" i="4"/>
  <c r="J253" i="4" s="1"/>
  <c r="I254" i="4"/>
  <c r="I253" i="4" s="1"/>
  <c r="J249" i="4"/>
  <c r="J248" i="4" s="1"/>
  <c r="I249" i="4"/>
  <c r="I248" i="4" s="1"/>
  <c r="I244" i="4"/>
  <c r="I243" i="4" s="1"/>
  <c r="I242" i="4" s="1"/>
  <c r="J244" i="4"/>
  <c r="J243" i="4" s="1"/>
  <c r="J242" i="4" s="1"/>
  <c r="I240" i="4"/>
  <c r="J240" i="4"/>
  <c r="J234" i="4"/>
  <c r="J233" i="4" s="1"/>
  <c r="J232" i="4" s="1"/>
  <c r="I234" i="4"/>
  <c r="I233" i="4" s="1"/>
  <c r="I232" i="4" s="1"/>
  <c r="J230" i="4"/>
  <c r="I230" i="4"/>
  <c r="J228" i="4"/>
  <c r="I228" i="4"/>
  <c r="J226" i="4"/>
  <c r="I226" i="4"/>
  <c r="J223" i="4"/>
  <c r="I223" i="4"/>
  <c r="J221" i="4"/>
  <c r="I221" i="4"/>
  <c r="J217" i="4"/>
  <c r="I217" i="4"/>
  <c r="J215" i="4"/>
  <c r="I215" i="4"/>
  <c r="J213" i="4"/>
  <c r="I213" i="4"/>
  <c r="J211" i="4"/>
  <c r="I211" i="4"/>
  <c r="I208" i="4"/>
  <c r="J208" i="4"/>
  <c r="J206" i="4"/>
  <c r="I206" i="4"/>
  <c r="J204" i="4"/>
  <c r="I204" i="4"/>
  <c r="J202" i="4"/>
  <c r="I202" i="4"/>
  <c r="J200" i="4"/>
  <c r="I200" i="4"/>
  <c r="J198" i="4"/>
  <c r="I198" i="4"/>
  <c r="J192" i="4"/>
  <c r="I192" i="4"/>
  <c r="J190" i="4"/>
  <c r="I190" i="4"/>
  <c r="J188" i="4"/>
  <c r="I188" i="4"/>
  <c r="J185" i="4"/>
  <c r="I185" i="4"/>
  <c r="J183" i="4"/>
  <c r="I183" i="4"/>
  <c r="J178" i="4"/>
  <c r="J177" i="4" s="1"/>
  <c r="J176" i="4" s="1"/>
  <c r="I178" i="4"/>
  <c r="I177" i="4" s="1"/>
  <c r="I176" i="4" s="1"/>
  <c r="J173" i="4"/>
  <c r="J172" i="4" s="1"/>
  <c r="J171" i="4" s="1"/>
  <c r="I173" i="4"/>
  <c r="I172" i="4" s="1"/>
  <c r="I171" i="4" s="1"/>
  <c r="J168" i="4"/>
  <c r="I168" i="4"/>
  <c r="J166" i="4"/>
  <c r="I166" i="4"/>
  <c r="J164" i="4"/>
  <c r="I164" i="4"/>
  <c r="I160" i="4"/>
  <c r="I159" i="4" s="1"/>
  <c r="I158" i="4" s="1"/>
  <c r="I157" i="4" s="1"/>
  <c r="J160" i="4"/>
  <c r="J159" i="4" s="1"/>
  <c r="J158" i="4" s="1"/>
  <c r="J157" i="4" s="1"/>
  <c r="J154" i="4"/>
  <c r="I154" i="4"/>
  <c r="J152" i="4"/>
  <c r="I152" i="4"/>
  <c r="J144" i="4"/>
  <c r="I144" i="4"/>
  <c r="J141" i="4"/>
  <c r="I141" i="4"/>
  <c r="J136" i="4"/>
  <c r="I136" i="4"/>
  <c r="J130" i="4"/>
  <c r="J129" i="4" s="1"/>
  <c r="J128" i="4" s="1"/>
  <c r="I130" i="4"/>
  <c r="I129" i="4" s="1"/>
  <c r="I128" i="4" s="1"/>
  <c r="J126" i="4"/>
  <c r="J125" i="4" s="1"/>
  <c r="J124" i="4" s="1"/>
  <c r="I126" i="4"/>
  <c r="I125" i="4" s="1"/>
  <c r="I124" i="4" s="1"/>
  <c r="J119" i="4"/>
  <c r="J118" i="4" s="1"/>
  <c r="J117" i="4" s="1"/>
  <c r="I119" i="4"/>
  <c r="I118" i="4" s="1"/>
  <c r="I117" i="4" s="1"/>
  <c r="J115" i="4"/>
  <c r="J114" i="4" s="1"/>
  <c r="J113" i="4" s="1"/>
  <c r="I115" i="4"/>
  <c r="I114" i="4" s="1"/>
  <c r="I113" i="4" s="1"/>
  <c r="J110" i="4"/>
  <c r="J109" i="4" s="1"/>
  <c r="J108" i="4" s="1"/>
  <c r="I110" i="4"/>
  <c r="I109" i="4" s="1"/>
  <c r="I108" i="4" s="1"/>
  <c r="J105" i="4"/>
  <c r="J104" i="4" s="1"/>
  <c r="J103" i="4" s="1"/>
  <c r="I105" i="4"/>
  <c r="I104" i="4" s="1"/>
  <c r="I103" i="4" s="1"/>
  <c r="J98" i="4"/>
  <c r="I98" i="4"/>
  <c r="J94" i="4"/>
  <c r="I94" i="4"/>
  <c r="J88" i="4"/>
  <c r="I88" i="4"/>
  <c r="J82" i="4"/>
  <c r="I82" i="4"/>
  <c r="J77" i="4"/>
  <c r="I77" i="4"/>
  <c r="J73" i="4"/>
  <c r="I73" i="4"/>
  <c r="J68" i="4"/>
  <c r="I68" i="4"/>
  <c r="J63" i="4"/>
  <c r="I63" i="4"/>
  <c r="J57" i="4"/>
  <c r="I57" i="4"/>
  <c r="J51" i="4"/>
  <c r="I51" i="4"/>
  <c r="J48" i="4"/>
  <c r="I48" i="4"/>
  <c r="J41" i="4"/>
  <c r="I41" i="4"/>
  <c r="J37" i="4"/>
  <c r="I37" i="4"/>
  <c r="I33" i="4"/>
  <c r="G1034" i="4"/>
  <c r="G1033" i="4" s="1"/>
  <c r="G1032" i="4" s="1"/>
  <c r="G1030" i="4"/>
  <c r="G1029" i="4" s="1"/>
  <c r="G1027" i="4"/>
  <c r="G1025" i="4"/>
  <c r="G1022" i="4"/>
  <c r="G1021" i="4" s="1"/>
  <c r="G1019" i="4"/>
  <c r="G1018" i="4" s="1"/>
  <c r="G1016" i="4"/>
  <c r="G1015" i="4" s="1"/>
  <c r="G1013" i="4"/>
  <c r="G1012" i="4" s="1"/>
  <c r="G1009" i="4"/>
  <c r="G1007" i="4"/>
  <c r="G1004" i="4"/>
  <c r="G1003" i="4" s="1"/>
  <c r="G998" i="4"/>
  <c r="G996" i="4"/>
  <c r="G994" i="4"/>
  <c r="G992" i="4"/>
  <c r="G988" i="4"/>
  <c r="G976" i="4"/>
  <c r="G975" i="4" s="1"/>
  <c r="G974" i="4" s="1"/>
  <c r="G973" i="4" s="1"/>
  <c r="G972" i="4" s="1"/>
  <c r="G968" i="4"/>
  <c r="G967" i="4" s="1"/>
  <c r="G965" i="4"/>
  <c r="G963" i="4"/>
  <c r="G961" i="4"/>
  <c r="G959" i="4"/>
  <c r="G957" i="4"/>
  <c r="G954" i="4"/>
  <c r="G953" i="4" s="1"/>
  <c r="G951" i="4"/>
  <c r="G949" i="4"/>
  <c r="G948" i="4"/>
  <c r="D50" i="2" s="1"/>
  <c r="D48" i="2" s="1"/>
  <c r="D46" i="2" s="1"/>
  <c r="D42" i="2" s="1"/>
  <c r="G946" i="4"/>
  <c r="G944" i="4" s="1"/>
  <c r="G942" i="4"/>
  <c r="G941" i="4" s="1"/>
  <c r="G937" i="4"/>
  <c r="G936" i="4" s="1"/>
  <c r="G935" i="4" s="1"/>
  <c r="G932" i="4"/>
  <c r="G928" i="4"/>
  <c r="G924" i="4"/>
  <c r="G923" i="4" s="1"/>
  <c r="G921" i="4"/>
  <c r="G919" i="4"/>
  <c r="G909" i="4"/>
  <c r="G903" i="4"/>
  <c r="G902" i="4" s="1"/>
  <c r="G901" i="4" s="1"/>
  <c r="G900" i="4" s="1"/>
  <c r="G899" i="4" s="1"/>
  <c r="G893" i="4"/>
  <c r="G888" i="4"/>
  <c r="G885" i="4"/>
  <c r="G880" i="4"/>
  <c r="G879" i="4" s="1"/>
  <c r="G868" i="4"/>
  <c r="G867" i="4" s="1"/>
  <c r="G866" i="4" s="1"/>
  <c r="G861" i="4"/>
  <c r="G858" i="4" s="1"/>
  <c r="G857" i="4" s="1"/>
  <c r="G855" i="4"/>
  <c r="G854" i="4" s="1"/>
  <c r="G853" i="4" s="1"/>
  <c r="G852" i="4" s="1"/>
  <c r="G840" i="4"/>
  <c r="G839" i="4" s="1"/>
  <c r="G838" i="4" s="1"/>
  <c r="G835" i="4"/>
  <c r="G834" i="4" s="1"/>
  <c r="G833" i="4" s="1"/>
  <c r="G830" i="4"/>
  <c r="G828" i="4"/>
  <c r="G825" i="4"/>
  <c r="G824" i="4" s="1"/>
  <c r="G821" i="4"/>
  <c r="G819" i="4"/>
  <c r="G815" i="4"/>
  <c r="G811" i="4"/>
  <c r="G808" i="4"/>
  <c r="G806" i="4"/>
  <c r="G804" i="4"/>
  <c r="G802" i="4"/>
  <c r="G800" i="4"/>
  <c r="G797" i="4"/>
  <c r="G793" i="4"/>
  <c r="G790" i="4"/>
  <c r="G784" i="4"/>
  <c r="G783" i="4" s="1"/>
  <c r="G781" i="4"/>
  <c r="G779" i="4"/>
  <c r="G777" i="4"/>
  <c r="G774" i="4"/>
  <c r="G772" i="4"/>
  <c r="G770" i="4"/>
  <c r="G768" i="4"/>
  <c r="G767" i="4" s="1"/>
  <c r="G762" i="4"/>
  <c r="G761" i="4" s="1"/>
  <c r="G760" i="4" s="1"/>
  <c r="G759" i="4" s="1"/>
  <c r="G757" i="4"/>
  <c r="G755" i="4"/>
  <c r="G751" i="4"/>
  <c r="G750" i="4" s="1"/>
  <c r="G749" i="4" s="1"/>
  <c r="G747" i="4"/>
  <c r="G740" i="4"/>
  <c r="G738" i="4"/>
  <c r="G736" i="4"/>
  <c r="G732" i="4"/>
  <c r="G727" i="4"/>
  <c r="G716" i="4"/>
  <c r="G712" i="4"/>
  <c r="G711" i="4" s="1"/>
  <c r="G709" i="4"/>
  <c r="G708" i="4" s="1"/>
  <c r="G702" i="4"/>
  <c r="G700" i="4"/>
  <c r="G693" i="4"/>
  <c r="G687" i="4"/>
  <c r="G686" i="4" s="1"/>
  <c r="G685" i="4" s="1"/>
  <c r="G683" i="4"/>
  <c r="G682" i="4" s="1"/>
  <c r="G681" i="4" s="1"/>
  <c r="G679" i="4"/>
  <c r="G678" i="4" s="1"/>
  <c r="G677" i="4" s="1"/>
  <c r="G672" i="4"/>
  <c r="G665" i="4"/>
  <c r="G661" i="4"/>
  <c r="G657" i="4"/>
  <c r="G654" i="4"/>
  <c r="G643" i="4"/>
  <c r="G642" i="4" s="1"/>
  <c r="G641" i="4" s="1"/>
  <c r="G631" i="4"/>
  <c r="G627" i="4"/>
  <c r="G626" i="4" s="1"/>
  <c r="G625" i="4" s="1"/>
  <c r="G623" i="4"/>
  <c r="G620" i="4"/>
  <c r="G619" i="4" s="1"/>
  <c r="G616" i="4"/>
  <c r="G615" i="4" s="1"/>
  <c r="G614" i="4" s="1"/>
  <c r="G612" i="4"/>
  <c r="D289" i="2" s="1"/>
  <c r="D280" i="2" s="1"/>
  <c r="D243" i="2" s="1"/>
  <c r="G608" i="4"/>
  <c r="G606" i="4"/>
  <c r="G604" i="4"/>
  <c r="G601" i="4"/>
  <c r="G599" i="4"/>
  <c r="G596" i="4"/>
  <c r="G594" i="4"/>
  <c r="G592" i="4"/>
  <c r="G582" i="4"/>
  <c r="G579" i="4"/>
  <c r="G577" i="4"/>
  <c r="G574" i="4"/>
  <c r="G572" i="4"/>
  <c r="G570" i="4"/>
  <c r="G567" i="4"/>
  <c r="G563" i="4"/>
  <c r="G562" i="4" s="1"/>
  <c r="G561" i="4" s="1"/>
  <c r="G559" i="4"/>
  <c r="G555" i="4"/>
  <c r="G553" i="4"/>
  <c r="G550" i="4"/>
  <c r="G548" i="4"/>
  <c r="G539" i="4"/>
  <c r="G535" i="4"/>
  <c r="G534" i="4" s="1"/>
  <c r="G533" i="4" s="1"/>
  <c r="G530" i="4"/>
  <c r="G528" i="4"/>
  <c r="G523" i="4"/>
  <c r="G522" i="4" s="1"/>
  <c r="G520" i="4"/>
  <c r="G519" i="4" s="1"/>
  <c r="G513" i="4"/>
  <c r="G512" i="4" s="1"/>
  <c r="G511" i="4" s="1"/>
  <c r="G509" i="4"/>
  <c r="G508" i="4" s="1"/>
  <c r="G507" i="4" s="1"/>
  <c r="G504" i="4"/>
  <c r="G503" i="4" s="1"/>
  <c r="G502" i="4" s="1"/>
  <c r="G497" i="4"/>
  <c r="G496" i="4" s="1"/>
  <c r="G495" i="4" s="1"/>
  <c r="G479" i="4"/>
  <c r="G478" i="4" s="1"/>
  <c r="G477" i="4" s="1"/>
  <c r="G472" i="4"/>
  <c r="G467" i="4"/>
  <c r="G462" i="4"/>
  <c r="G459" i="4"/>
  <c r="G456" i="4"/>
  <c r="G452" i="4"/>
  <c r="G445" i="4"/>
  <c r="G441" i="4"/>
  <c r="G435" i="4"/>
  <c r="G433" i="4"/>
  <c r="G432" i="4" s="1"/>
  <c r="G431" i="4" s="1"/>
  <c r="G427" i="4"/>
  <c r="G426" i="4" s="1"/>
  <c r="G425" i="4" s="1"/>
  <c r="G422" i="4"/>
  <c r="G419" i="4"/>
  <c r="G414" i="4"/>
  <c r="G413" i="4" s="1"/>
  <c r="G411" i="4"/>
  <c r="G409" i="4"/>
  <c r="G408" i="4" s="1"/>
  <c r="G407" i="4" s="1"/>
  <c r="G400" i="4"/>
  <c r="G398" i="4"/>
  <c r="G387" i="4"/>
  <c r="G383" i="4"/>
  <c r="G374" i="4"/>
  <c r="G370" i="4"/>
  <c r="G367" i="4"/>
  <c r="G366" i="4" s="1"/>
  <c r="G365" i="4" s="1"/>
  <c r="G360" i="4"/>
  <c r="G359" i="4" s="1"/>
  <c r="G358" i="4" s="1"/>
  <c r="G355" i="4"/>
  <c r="G353" i="4"/>
  <c r="G343" i="4"/>
  <c r="G338" i="4"/>
  <c r="G337" i="4" s="1"/>
  <c r="G336" i="4" s="1"/>
  <c r="G333" i="4"/>
  <c r="G331" i="4"/>
  <c r="G326" i="4"/>
  <c r="G324" i="4"/>
  <c r="G314" i="4"/>
  <c r="G307" i="4"/>
  <c r="G306" i="4" s="1"/>
  <c r="G301" i="4"/>
  <c r="G300" i="4" s="1"/>
  <c r="G294" i="4"/>
  <c r="G291" i="4" s="1"/>
  <c r="G290" i="4" s="1"/>
  <c r="G288" i="4"/>
  <c r="G286" i="4"/>
  <c r="G282" i="4"/>
  <c r="G281" i="4" s="1"/>
  <c r="G280" i="4" s="1"/>
  <c r="G278" i="4"/>
  <c r="G277" i="4" s="1"/>
  <c r="G275" i="4"/>
  <c r="G273" i="4"/>
  <c r="G269" i="4"/>
  <c r="G267" i="4"/>
  <c r="G262" i="4"/>
  <c r="G261" i="4" s="1"/>
  <c r="G258" i="4"/>
  <c r="G253" i="4"/>
  <c r="G248" i="4"/>
  <c r="G244" i="4"/>
  <c r="G243" i="4" s="1"/>
  <c r="G242" i="4" s="1"/>
  <c r="G240" i="4"/>
  <c r="G234" i="4"/>
  <c r="G233" i="4" s="1"/>
  <c r="G232" i="4" s="1"/>
  <c r="G230" i="4"/>
  <c r="G228" i="4"/>
  <c r="G226" i="4"/>
  <c r="G223" i="4"/>
  <c r="G221" i="4"/>
  <c r="G217" i="4"/>
  <c r="G215" i="4"/>
  <c r="G213" i="4"/>
  <c r="G211" i="4"/>
  <c r="G208" i="4"/>
  <c r="G206" i="4"/>
  <c r="G204" i="4"/>
  <c r="G202" i="4"/>
  <c r="G200" i="4"/>
  <c r="G198" i="4"/>
  <c r="G192" i="4"/>
  <c r="G190" i="4"/>
  <c r="G188" i="4"/>
  <c r="G185" i="4"/>
  <c r="G183" i="4"/>
  <c r="G178" i="4"/>
  <c r="G177" i="4" s="1"/>
  <c r="G176" i="4" s="1"/>
  <c r="G168" i="4"/>
  <c r="G166" i="4"/>
  <c r="G164" i="4"/>
  <c r="G160" i="4"/>
  <c r="G159" i="4" s="1"/>
  <c r="G158" i="4" s="1"/>
  <c r="G157" i="4" s="1"/>
  <c r="G154" i="4"/>
  <c r="G152" i="4"/>
  <c r="G144" i="4"/>
  <c r="G141" i="4"/>
  <c r="G136" i="4"/>
  <c r="G130" i="4"/>
  <c r="G129" i="4" s="1"/>
  <c r="G128" i="4" s="1"/>
  <c r="G126" i="4"/>
  <c r="G125" i="4" s="1"/>
  <c r="G124" i="4" s="1"/>
  <c r="G119" i="4"/>
  <c r="G118" i="4" s="1"/>
  <c r="G117" i="4" s="1"/>
  <c r="G115" i="4"/>
  <c r="G114" i="4" s="1"/>
  <c r="G113" i="4" s="1"/>
  <c r="G110" i="4"/>
  <c r="G109" i="4" s="1"/>
  <c r="G108" i="4" s="1"/>
  <c r="G105" i="4"/>
  <c r="G104" i="4" s="1"/>
  <c r="G103" i="4" s="1"/>
  <c r="G98" i="4"/>
  <c r="G94" i="4"/>
  <c r="G88" i="4"/>
  <c r="G82" i="4"/>
  <c r="G77" i="4"/>
  <c r="G73" i="4"/>
  <c r="G68" i="4"/>
  <c r="G63" i="4"/>
  <c r="G57" i="4"/>
  <c r="G51" i="4"/>
  <c r="G48" i="4"/>
  <c r="G41" i="4"/>
  <c r="G37" i="4"/>
  <c r="G33" i="4"/>
  <c r="J30" i="4"/>
  <c r="I30" i="4"/>
  <c r="I29" i="4" s="1"/>
  <c r="I28" i="4" s="1"/>
  <c r="G30" i="4"/>
  <c r="G23" i="4"/>
  <c r="G20" i="4" s="1"/>
  <c r="I23" i="4"/>
  <c r="I20" i="4" s="1"/>
  <c r="J23" i="4"/>
  <c r="J20" i="4" s="1"/>
  <c r="G740" i="2" l="1"/>
  <c r="F740" i="2"/>
  <c r="D740" i="2"/>
  <c r="E255" i="2"/>
  <c r="J266" i="4"/>
  <c r="J247" i="4" s="1"/>
  <c r="J182" i="4"/>
  <c r="J285" i="4"/>
  <c r="J284" i="4" s="1"/>
  <c r="E520" i="2"/>
  <c r="I566" i="4"/>
  <c r="J163" i="4"/>
  <c r="J162" i="4" s="1"/>
  <c r="I576" i="4"/>
  <c r="I690" i="4"/>
  <c r="J22" i="4"/>
  <c r="J21" i="4" s="1"/>
  <c r="G1006" i="4"/>
  <c r="I151" i="4"/>
  <c r="I518" i="4"/>
  <c r="I517" i="4" s="1"/>
  <c r="I516" i="4" s="1"/>
  <c r="I187" i="4"/>
  <c r="I272" i="4"/>
  <c r="I271" i="4" s="1"/>
  <c r="I299" i="4"/>
  <c r="I298" i="4" s="1"/>
  <c r="I297" i="4" s="1"/>
  <c r="J622" i="4"/>
  <c r="I884" i="4"/>
  <c r="I878" i="4" s="1"/>
  <c r="I877" i="4" s="1"/>
  <c r="I908" i="4"/>
  <c r="I907" i="4" s="1"/>
  <c r="I906" i="4" s="1"/>
  <c r="E164" i="2"/>
  <c r="I170" i="4"/>
  <c r="J501" i="4"/>
  <c r="J493" i="4" s="1"/>
  <c r="J690" i="4"/>
  <c r="I754" i="4"/>
  <c r="I753" i="4" s="1"/>
  <c r="I991" i="4"/>
  <c r="I990" i="4" s="1"/>
  <c r="I987" i="4" s="1"/>
  <c r="I986" i="4" s="1"/>
  <c r="I1006" i="4"/>
  <c r="J518" i="4"/>
  <c r="J517" i="4" s="1"/>
  <c r="J516" i="4" s="1"/>
  <c r="G285" i="4"/>
  <c r="G284" i="4" s="1"/>
  <c r="G707" i="4"/>
  <c r="G789" i="4"/>
  <c r="G788" i="4" s="1"/>
  <c r="G787" i="4" s="1"/>
  <c r="G827" i="4"/>
  <c r="G851" i="4"/>
  <c r="G850" i="4" s="1"/>
  <c r="J496" i="4"/>
  <c r="J495" i="4" s="1"/>
  <c r="J503" i="4"/>
  <c r="J502" i="4" s="1"/>
  <c r="G416" i="4"/>
  <c r="G1024" i="4"/>
  <c r="J416" i="4"/>
  <c r="I660" i="4"/>
  <c r="I659" i="4" s="1"/>
  <c r="I653" i="4" s="1"/>
  <c r="I652" i="4" s="1"/>
  <c r="G151" i="4"/>
  <c r="G182" i="4"/>
  <c r="G697" i="4"/>
  <c r="G776" i="4"/>
  <c r="I163" i="4"/>
  <c r="I162" i="4" s="1"/>
  <c r="I182" i="4"/>
  <c r="I440" i="4"/>
  <c r="I439" i="4" s="1"/>
  <c r="I776" i="4"/>
  <c r="I789" i="4"/>
  <c r="I788" i="4" s="1"/>
  <c r="I787" i="4" s="1"/>
  <c r="I814" i="4"/>
  <c r="I813" i="4" s="1"/>
  <c r="I810" i="4" s="1"/>
  <c r="I827" i="4"/>
  <c r="I851" i="4"/>
  <c r="I850" i="4" s="1"/>
  <c r="J1006" i="4"/>
  <c r="J1024" i="4"/>
  <c r="I622" i="4"/>
  <c r="J342" i="4"/>
  <c r="J341" i="4" s="1"/>
  <c r="J660" i="4"/>
  <c r="J659" i="4" s="1"/>
  <c r="J653" i="4" s="1"/>
  <c r="J652" i="4" s="1"/>
  <c r="J151" i="4"/>
  <c r="I220" i="4"/>
  <c r="I219" i="4" s="1"/>
  <c r="I285" i="4"/>
  <c r="I284" i="4" s="1"/>
  <c r="I538" i="4"/>
  <c r="I537" i="4" s="1"/>
  <c r="I527" i="4" s="1"/>
  <c r="I526" i="4" s="1"/>
  <c r="I603" i="4"/>
  <c r="I692" i="4"/>
  <c r="I691" i="4" s="1"/>
  <c r="I1024" i="4"/>
  <c r="G518" i="4"/>
  <c r="G517" i="4" s="1"/>
  <c r="G516" i="4" s="1"/>
  <c r="G494" i="4"/>
  <c r="E345" i="2"/>
  <c r="E291" i="2"/>
  <c r="E12" i="2"/>
  <c r="G102" i="4"/>
  <c r="G29" i="4"/>
  <c r="G28" i="4" s="1"/>
  <c r="G22" i="4"/>
  <c r="G21" i="4" s="1"/>
  <c r="G163" i="4"/>
  <c r="G162" i="4" s="1"/>
  <c r="G272" i="4"/>
  <c r="G271" i="4" s="1"/>
  <c r="J991" i="4"/>
  <c r="J990" i="4" s="1"/>
  <c r="J987" i="4" s="1"/>
  <c r="J986" i="4" s="1"/>
  <c r="G991" i="4"/>
  <c r="G990" i="4" s="1"/>
  <c r="G987" i="4" s="1"/>
  <c r="G986" i="4" s="1"/>
  <c r="I940" i="4"/>
  <c r="I939" i="4" s="1"/>
  <c r="J940" i="4"/>
  <c r="J939" i="4" s="1"/>
  <c r="J908" i="4"/>
  <c r="J907" i="4" s="1"/>
  <c r="J906" i="4" s="1"/>
  <c r="G908" i="4"/>
  <c r="G907" i="4" s="1"/>
  <c r="G906" i="4" s="1"/>
  <c r="J884" i="4"/>
  <c r="J878" i="4" s="1"/>
  <c r="J877" i="4" s="1"/>
  <c r="J851" i="4"/>
  <c r="J850" i="4" s="1"/>
  <c r="J827" i="4"/>
  <c r="J814" i="4"/>
  <c r="J813" i="4" s="1"/>
  <c r="J810" i="4" s="1"/>
  <c r="G814" i="4"/>
  <c r="G813" i="4" s="1"/>
  <c r="G810" i="4" s="1"/>
  <c r="J789" i="4"/>
  <c r="J788" i="4" s="1"/>
  <c r="J787" i="4" s="1"/>
  <c r="J776" i="4"/>
  <c r="I766" i="4"/>
  <c r="I765" i="4" s="1"/>
  <c r="I764" i="4" s="1"/>
  <c r="J766" i="4"/>
  <c r="G766" i="4"/>
  <c r="J754" i="4"/>
  <c r="J753" i="4" s="1"/>
  <c r="J746" i="4" s="1"/>
  <c r="J745" i="4" s="1"/>
  <c r="G754" i="4"/>
  <c r="G753" i="4" s="1"/>
  <c r="G746" i="4" s="1"/>
  <c r="G745" i="4" s="1"/>
  <c r="G715" i="4"/>
  <c r="G714" i="4" s="1"/>
  <c r="G706" i="4" s="1"/>
  <c r="G705" i="4" s="1"/>
  <c r="I715" i="4"/>
  <c r="I714" i="4" s="1"/>
  <c r="J715" i="4"/>
  <c r="J714" i="4" s="1"/>
  <c r="J707" i="4"/>
  <c r="I707" i="4"/>
  <c r="J692" i="4"/>
  <c r="J691" i="4" s="1"/>
  <c r="G692" i="4"/>
  <c r="G691" i="4" s="1"/>
  <c r="G690" i="4"/>
  <c r="G660" i="4"/>
  <c r="G659" i="4" s="1"/>
  <c r="G653" i="4" s="1"/>
  <c r="G652" i="4" s="1"/>
  <c r="I630" i="4"/>
  <c r="I629" i="4" s="1"/>
  <c r="J630" i="4"/>
  <c r="J629" i="4" s="1"/>
  <c r="G630" i="4"/>
  <c r="G629" i="4" s="1"/>
  <c r="G622" i="4"/>
  <c r="J603" i="4"/>
  <c r="G603" i="4"/>
  <c r="J576" i="4"/>
  <c r="G576" i="4"/>
  <c r="G566" i="4"/>
  <c r="J566" i="4"/>
  <c r="J538" i="4"/>
  <c r="J537" i="4" s="1"/>
  <c r="J527" i="4" s="1"/>
  <c r="J526" i="4" s="1"/>
  <c r="G538" i="4"/>
  <c r="G537" i="4" s="1"/>
  <c r="G527" i="4" s="1"/>
  <c r="G526" i="4" s="1"/>
  <c r="J440" i="4"/>
  <c r="J439" i="4" s="1"/>
  <c r="G440" i="4"/>
  <c r="G439" i="4" s="1"/>
  <c r="I430" i="4"/>
  <c r="G430" i="4"/>
  <c r="I426" i="4"/>
  <c r="I425" i="4" s="1"/>
  <c r="G424" i="4"/>
  <c r="G418" i="4"/>
  <c r="G417" i="4" s="1"/>
  <c r="I373" i="4"/>
  <c r="I372" i="4" s="1"/>
  <c r="G373" i="4"/>
  <c r="G372" i="4" s="1"/>
  <c r="J373" i="4"/>
  <c r="J372" i="4" s="1"/>
  <c r="I342" i="4"/>
  <c r="I341" i="4" s="1"/>
  <c r="G342" i="4"/>
  <c r="G341" i="4" s="1"/>
  <c r="J313" i="4"/>
  <c r="J312" i="4" s="1"/>
  <c r="J311" i="4" s="1"/>
  <c r="I313" i="4"/>
  <c r="I312" i="4" s="1"/>
  <c r="I311" i="4" s="1"/>
  <c r="G313" i="4"/>
  <c r="G312" i="4" s="1"/>
  <c r="G311" i="4" s="1"/>
  <c r="J299" i="4"/>
  <c r="J298" i="4" s="1"/>
  <c r="J297" i="4" s="1"/>
  <c r="G299" i="4"/>
  <c r="G298" i="4" s="1"/>
  <c r="G297" i="4" s="1"/>
  <c r="J272" i="4"/>
  <c r="J271" i="4" s="1"/>
  <c r="I266" i="4"/>
  <c r="I247" i="4" s="1"/>
  <c r="G266" i="4"/>
  <c r="G247" i="4" s="1"/>
  <c r="G220" i="4"/>
  <c r="G219" i="4" s="1"/>
  <c r="G197" i="4"/>
  <c r="G196" i="4" s="1"/>
  <c r="J197" i="4"/>
  <c r="J196" i="4" s="1"/>
  <c r="I197" i="4"/>
  <c r="I196" i="4" s="1"/>
  <c r="I195" i="4" s="1"/>
  <c r="I194" i="4" s="1"/>
  <c r="J187" i="4"/>
  <c r="J181" i="4" s="1"/>
  <c r="J180" i="4" s="1"/>
  <c r="G187" i="4"/>
  <c r="J170" i="4"/>
  <c r="G170" i="4"/>
  <c r="I140" i="4"/>
  <c r="I139" i="4" s="1"/>
  <c r="I135" i="4" s="1"/>
  <c r="I134" i="4" s="1"/>
  <c r="G140" i="4"/>
  <c r="G139" i="4" s="1"/>
  <c r="G135" i="4" s="1"/>
  <c r="G134" i="4" s="1"/>
  <c r="I112" i="4"/>
  <c r="J112" i="4"/>
  <c r="J107" i="4"/>
  <c r="G107" i="4"/>
  <c r="J102" i="4"/>
  <c r="J36" i="4"/>
  <c r="J35" i="4" s="1"/>
  <c r="I36" i="4"/>
  <c r="I35" i="4" s="1"/>
  <c r="I27" i="4" s="1"/>
  <c r="G36" i="4"/>
  <c r="G35" i="4" s="1"/>
  <c r="I239" i="4"/>
  <c r="I238" i="4" s="1"/>
  <c r="I237" i="4"/>
  <c r="J140" i="4"/>
  <c r="J139" i="4" s="1"/>
  <c r="J135" i="4" s="1"/>
  <c r="J134" i="4" s="1"/>
  <c r="J220" i="4"/>
  <c r="J219" i="4" s="1"/>
  <c r="J293" i="4"/>
  <c r="J292" i="4" s="1"/>
  <c r="J291" i="4"/>
  <c r="J290" i="4" s="1"/>
  <c r="J29" i="4"/>
  <c r="J28" i="4" s="1"/>
  <c r="J239" i="4"/>
  <c r="J238" i="4" s="1"/>
  <c r="J237" i="4"/>
  <c r="J424" i="4"/>
  <c r="J430" i="4"/>
  <c r="I746" i="4"/>
  <c r="I745" i="4" s="1"/>
  <c r="I102" i="4"/>
  <c r="I107" i="4"/>
  <c r="I291" i="4"/>
  <c r="I290" i="4" s="1"/>
  <c r="I416" i="4"/>
  <c r="I494" i="4"/>
  <c r="I501" i="4"/>
  <c r="I697" i="4"/>
  <c r="I689" i="4" s="1"/>
  <c r="I837" i="4"/>
  <c r="I865" i="4"/>
  <c r="I971" i="4"/>
  <c r="J697" i="4"/>
  <c r="J837" i="4"/>
  <c r="J865" i="4"/>
  <c r="J971" i="4"/>
  <c r="G112" i="4"/>
  <c r="G884" i="4"/>
  <c r="G878" i="4" s="1"/>
  <c r="G877" i="4" s="1"/>
  <c r="G237" i="4"/>
  <c r="G239" i="4"/>
  <c r="G238" i="4" s="1"/>
  <c r="G940" i="4"/>
  <c r="G939" i="4" s="1"/>
  <c r="G699" i="4"/>
  <c r="G698" i="4" s="1"/>
  <c r="G837" i="4"/>
  <c r="G865" i="4"/>
  <c r="G293" i="4"/>
  <c r="G292" i="4" s="1"/>
  <c r="G501" i="4"/>
  <c r="G493" i="4" s="1"/>
  <c r="G971" i="4"/>
  <c r="I22" i="4"/>
  <c r="I21" i="4" s="1"/>
  <c r="H131" i="4"/>
  <c r="E674" i="2" s="1"/>
  <c r="E673" i="2" s="1"/>
  <c r="G765" i="4" l="1"/>
  <c r="G764" i="4" s="1"/>
  <c r="I1002" i="4"/>
  <c r="I1001" i="4" s="1"/>
  <c r="I1000" i="4" s="1"/>
  <c r="J1002" i="4"/>
  <c r="J1001" i="4" s="1"/>
  <c r="J1000" i="4" s="1"/>
  <c r="I786" i="4"/>
  <c r="I651" i="4"/>
  <c r="I565" i="4"/>
  <c r="I558" i="4" s="1"/>
  <c r="I557" i="4" s="1"/>
  <c r="I515" i="4" s="1"/>
  <c r="I246" i="4"/>
  <c r="I236" i="4" s="1"/>
  <c r="I181" i="4"/>
  <c r="I180" i="4" s="1"/>
  <c r="I156" i="4" s="1"/>
  <c r="J689" i="4"/>
  <c r="J651" i="4" s="1"/>
  <c r="I335" i="4"/>
  <c r="I310" i="4" s="1"/>
  <c r="G1002" i="4"/>
  <c r="G1001" i="4" s="1"/>
  <c r="G1000" i="4" s="1"/>
  <c r="G689" i="4"/>
  <c r="G651" i="4" s="1"/>
  <c r="J335" i="4"/>
  <c r="J310" i="4" s="1"/>
  <c r="J296" i="4" s="1"/>
  <c r="J765" i="4"/>
  <c r="J764" i="4" s="1"/>
  <c r="J864" i="4"/>
  <c r="J863" i="4" s="1"/>
  <c r="G181" i="4"/>
  <c r="G180" i="4" s="1"/>
  <c r="G156" i="4" s="1"/>
  <c r="J565" i="4"/>
  <c r="J558" i="4" s="1"/>
  <c r="J557" i="4" s="1"/>
  <c r="J515" i="4" s="1"/>
  <c r="J195" i="4"/>
  <c r="J194" i="4" s="1"/>
  <c r="J27" i="4"/>
  <c r="J19" i="4" s="1"/>
  <c r="G195" i="4"/>
  <c r="G194" i="4" s="1"/>
  <c r="J156" i="4"/>
  <c r="G27" i="4"/>
  <c r="G19" i="4" s="1"/>
  <c r="G335" i="4"/>
  <c r="G310" i="4" s="1"/>
  <c r="G296" i="4" s="1"/>
  <c r="I905" i="4"/>
  <c r="J905" i="4"/>
  <c r="G905" i="4"/>
  <c r="J786" i="4"/>
  <c r="G786" i="4"/>
  <c r="I706" i="4"/>
  <c r="I705" i="4" s="1"/>
  <c r="J706" i="4"/>
  <c r="J705" i="4" s="1"/>
  <c r="G565" i="4"/>
  <c r="G558" i="4" s="1"/>
  <c r="G557" i="4" s="1"/>
  <c r="G515" i="4" s="1"/>
  <c r="J246" i="4"/>
  <c r="J236" i="4" s="1"/>
  <c r="G246" i="4"/>
  <c r="G236" i="4" s="1"/>
  <c r="I19" i="4"/>
  <c r="I864" i="4"/>
  <c r="I863" i="4" s="1"/>
  <c r="I493" i="4"/>
  <c r="G864" i="4"/>
  <c r="G863" i="4" s="1"/>
  <c r="H816" i="4"/>
  <c r="E236" i="2" s="1"/>
  <c r="H820" i="4"/>
  <c r="E241" i="2" s="1"/>
  <c r="E240" i="2" s="1"/>
  <c r="G704" i="4" l="1"/>
  <c r="G898" i="4"/>
  <c r="J898" i="4"/>
  <c r="I898" i="4"/>
  <c r="I704" i="4"/>
  <c r="G18" i="4"/>
  <c r="G1036" i="4" s="1"/>
  <c r="J18" i="4"/>
  <c r="I296" i="4"/>
  <c r="J704" i="4"/>
  <c r="I18" i="4"/>
  <c r="H579" i="4"/>
  <c r="J1036" i="4" l="1"/>
  <c r="I1036" i="4"/>
  <c r="H555" i="4"/>
  <c r="H553" i="4"/>
  <c r="H539" i="4"/>
  <c r="H909" i="4"/>
  <c r="H895" i="4"/>
  <c r="E653" i="2" s="1"/>
  <c r="E651" i="2" s="1"/>
  <c r="H887" i="4"/>
  <c r="E645" i="2" s="1"/>
  <c r="E643" i="2" s="1"/>
  <c r="H394" i="4"/>
  <c r="E387" i="2" s="1"/>
  <c r="E380" i="2" s="1"/>
  <c r="E357" i="2" s="1"/>
  <c r="E356" i="2" s="1"/>
  <c r="H349" i="4"/>
  <c r="E111" i="2" s="1"/>
  <c r="E105" i="2" s="1"/>
  <c r="E104" i="2" s="1"/>
  <c r="H320" i="4"/>
  <c r="E129" i="2" s="1"/>
  <c r="E123" i="2" s="1"/>
  <c r="E122" i="2" s="1"/>
  <c r="E121" i="2" s="1"/>
  <c r="H954" i="4"/>
  <c r="H1027" i="4"/>
  <c r="H1009" i="4"/>
  <c r="H924" i="4"/>
  <c r="H840" i="4"/>
  <c r="H804" i="4"/>
  <c r="H672" i="4"/>
  <c r="H620" i="4"/>
  <c r="H619" i="4" s="1"/>
  <c r="H594" i="4"/>
  <c r="H472" i="4"/>
  <c r="H374" i="4"/>
  <c r="H324" i="4"/>
  <c r="H221" i="4"/>
  <c r="H73" i="4"/>
  <c r="H68" i="4"/>
  <c r="H63" i="4"/>
  <c r="H57" i="4"/>
  <c r="H51" i="4"/>
  <c r="H130" i="4"/>
  <c r="H129" i="4" s="1"/>
  <c r="H128" i="4" s="1"/>
  <c r="H82" i="4"/>
  <c r="H77" i="4"/>
  <c r="H48" i="4"/>
  <c r="H41" i="4"/>
  <c r="H37" i="4"/>
  <c r="H215" i="4"/>
  <c r="E642" i="2" l="1"/>
  <c r="E636" i="2" s="1"/>
  <c r="H150" i="4"/>
  <c r="E635" i="2" s="1"/>
  <c r="E629" i="2" s="1"/>
  <c r="E532" i="2" s="1"/>
  <c r="E531" i="2" s="1"/>
  <c r="H209" i="4" l="1"/>
  <c r="H208" i="4" l="1"/>
  <c r="E233" i="2"/>
  <c r="E231" i="2" s="1"/>
  <c r="H241" i="4"/>
  <c r="E488" i="2" s="1"/>
  <c r="E487" i="2" s="1"/>
  <c r="E484" i="2" s="1"/>
  <c r="E477" i="2" s="1"/>
  <c r="H200" i="4"/>
  <c r="H265" i="4"/>
  <c r="E206" i="2" s="1"/>
  <c r="E203" i="2" s="1"/>
  <c r="E202" i="2" s="1"/>
  <c r="H245" i="4"/>
  <c r="E685" i="2" s="1"/>
  <c r="E684" i="2" s="1"/>
  <c r="H817" i="4"/>
  <c r="E237" i="2" s="1"/>
  <c r="E235" i="2" s="1"/>
  <c r="H33" i="4"/>
  <c r="H225" i="4"/>
  <c r="E691" i="2" s="1"/>
  <c r="E220" i="2" l="1"/>
  <c r="E219" i="2" s="1"/>
  <c r="H126" i="4"/>
  <c r="H125" i="4" s="1"/>
  <c r="H124" i="4" s="1"/>
  <c r="H1023" i="4"/>
  <c r="E333" i="2" s="1"/>
  <c r="E332" i="2" s="1"/>
  <c r="E331" i="2" s="1"/>
  <c r="H769" i="4"/>
  <c r="E429" i="2" s="1"/>
  <c r="E428" i="2" s="1"/>
  <c r="E427" i="2" s="1"/>
  <c r="E426" i="2" s="1"/>
  <c r="H727" i="4"/>
  <c r="H356" i="4" l="1"/>
  <c r="H270" i="4"/>
  <c r="H116" i="4"/>
  <c r="H679" i="4"/>
  <c r="H678" i="4" s="1"/>
  <c r="H677" i="4" s="1"/>
  <c r="H314" i="4"/>
  <c r="H564" i="4"/>
  <c r="H445" i="4"/>
  <c r="H479" i="4"/>
  <c r="H478" i="4" s="1"/>
  <c r="H477" i="4" s="1"/>
  <c r="H994" i="4"/>
  <c r="H893" i="4"/>
  <c r="H819" i="4"/>
  <c r="H821" i="4"/>
  <c r="H825" i="4"/>
  <c r="H824" i="4" s="1"/>
  <c r="H797" i="4"/>
  <c r="H800" i="4"/>
  <c r="H802" i="4"/>
  <c r="H794" i="4"/>
  <c r="H790" i="4"/>
  <c r="H777" i="4"/>
  <c r="H774" i="4"/>
  <c r="H755" i="4"/>
  <c r="H736" i="4"/>
  <c r="H716" i="4"/>
  <c r="H665" i="4"/>
  <c r="H606" i="4"/>
  <c r="H604" i="4"/>
  <c r="H592" i="4"/>
  <c r="H596" i="4"/>
  <c r="H570" i="4"/>
  <c r="H572" i="4"/>
  <c r="H548" i="4"/>
  <c r="H550" i="4"/>
  <c r="H523" i="4"/>
  <c r="H522" i="4" s="1"/>
  <c r="H387" i="4"/>
  <c r="H398" i="4"/>
  <c r="H400" i="4"/>
  <c r="H370" i="4"/>
  <c r="H456" i="4"/>
  <c r="H427" i="4"/>
  <c r="H426" i="4" s="1"/>
  <c r="H425" i="4" s="1"/>
  <c r="H414" i="4"/>
  <c r="H413" i="4" s="1"/>
  <c r="H333" i="4"/>
  <c r="H326" i="4"/>
  <c r="H98" i="4"/>
  <c r="H94" i="4"/>
  <c r="H273" i="4"/>
  <c r="H198" i="4"/>
  <c r="H192" i="4"/>
  <c r="H141" i="4"/>
  <c r="H757" i="4"/>
  <c r="H224" i="4"/>
  <c r="E690" i="2" s="1"/>
  <c r="E688" i="2" s="1"/>
  <c r="H700" i="4"/>
  <c r="H1034" i="4"/>
  <c r="H1033" i="4" s="1"/>
  <c r="H1032" i="4" s="1"/>
  <c r="H763" i="4"/>
  <c r="E183" i="2" s="1"/>
  <c r="E182" i="2" s="1"/>
  <c r="E181" i="2" s="1"/>
  <c r="E180" i="2" s="1"/>
  <c r="H535" i="4"/>
  <c r="H534" i="4" s="1"/>
  <c r="H533" i="4" s="1"/>
  <c r="H305" i="4"/>
  <c r="E89" i="2" s="1"/>
  <c r="E85" i="2" s="1"/>
  <c r="E81" i="2" s="1"/>
  <c r="E80" i="2" s="1"/>
  <c r="H835" i="4"/>
  <c r="H834" i="4" s="1"/>
  <c r="H833" i="4" s="1"/>
  <c r="H226" i="4"/>
  <c r="H178" i="4"/>
  <c r="H177" i="4" s="1"/>
  <c r="H176" i="4" s="1"/>
  <c r="H164" i="4"/>
  <c r="H993" i="4"/>
  <c r="E406" i="2" s="1"/>
  <c r="E405" i="2" s="1"/>
  <c r="E402" i="2" s="1"/>
  <c r="E401" i="2" s="1"/>
  <c r="H295" i="4"/>
  <c r="E667" i="2" s="1"/>
  <c r="E658" i="2" s="1"/>
  <c r="H862" i="4"/>
  <c r="H861" i="4" s="1"/>
  <c r="H858" i="4" s="1"/>
  <c r="H857" i="4" s="1"/>
  <c r="H168" i="4"/>
  <c r="H712" i="4"/>
  <c r="H711" i="4" s="1"/>
  <c r="H307" i="4"/>
  <c r="H306" i="4" s="1"/>
  <c r="H1031" i="4"/>
  <c r="E344" i="2" s="1"/>
  <c r="E343" i="2" s="1"/>
  <c r="E342" i="2" s="1"/>
  <c r="H1026" i="4"/>
  <c r="E340" i="2" s="1"/>
  <c r="E339" i="2" s="1"/>
  <c r="E334" i="2" s="1"/>
  <c r="H1022" i="4"/>
  <c r="H1021" i="4" s="1"/>
  <c r="H1005" i="4"/>
  <c r="H948" i="4"/>
  <c r="H976" i="4"/>
  <c r="H161" i="4"/>
  <c r="E721" i="2" s="1"/>
  <c r="E720" i="2" s="1"/>
  <c r="H998" i="4"/>
  <c r="H996" i="4"/>
  <c r="H988" i="4"/>
  <c r="H965" i="4"/>
  <c r="H963" i="4"/>
  <c r="H961" i="4"/>
  <c r="H959" i="4"/>
  <c r="H957" i="4"/>
  <c r="H951" i="4"/>
  <c r="H949" i="4"/>
  <c r="H937" i="4"/>
  <c r="H936" i="4" s="1"/>
  <c r="H935" i="4" s="1"/>
  <c r="H932" i="4"/>
  <c r="H928" i="4"/>
  <c r="H923" i="4"/>
  <c r="H921" i="4"/>
  <c r="H919" i="4"/>
  <c r="H903" i="4"/>
  <c r="H902" i="4" s="1"/>
  <c r="H901" i="4" s="1"/>
  <c r="H900" i="4" s="1"/>
  <c r="H899" i="4" s="1"/>
  <c r="H855" i="4"/>
  <c r="H851" i="4" s="1"/>
  <c r="H850" i="4" s="1"/>
  <c r="H830" i="4"/>
  <c r="H828" i="4"/>
  <c r="H811" i="4"/>
  <c r="H808" i="4"/>
  <c r="H806" i="4"/>
  <c r="H784" i="4"/>
  <c r="H783" i="4" s="1"/>
  <c r="H781" i="4"/>
  <c r="H779" i="4"/>
  <c r="H772" i="4"/>
  <c r="H770" i="4"/>
  <c r="H751" i="4"/>
  <c r="H750" i="4" s="1"/>
  <c r="H749" i="4" s="1"/>
  <c r="H747" i="4"/>
  <c r="H740" i="4"/>
  <c r="H738" i="4"/>
  <c r="H709" i="4"/>
  <c r="H708" i="4" s="1"/>
  <c r="H702" i="4"/>
  <c r="H695" i="4"/>
  <c r="H693" i="4"/>
  <c r="H687" i="4"/>
  <c r="H686" i="4" s="1"/>
  <c r="H685" i="4" s="1"/>
  <c r="H683" i="4"/>
  <c r="H682" i="4" s="1"/>
  <c r="H681" i="4" s="1"/>
  <c r="H657" i="4"/>
  <c r="H654" i="4"/>
  <c r="H643" i="4"/>
  <c r="H642" i="4" s="1"/>
  <c r="H641" i="4" s="1"/>
  <c r="H635" i="4"/>
  <c r="H627" i="4"/>
  <c r="H626" i="4" s="1"/>
  <c r="H625" i="4" s="1"/>
  <c r="H623" i="4"/>
  <c r="H616" i="4"/>
  <c r="H615" i="4" s="1"/>
  <c r="H614" i="4" s="1"/>
  <c r="H612" i="4"/>
  <c r="E289" i="2" s="1"/>
  <c r="E280" i="2" s="1"/>
  <c r="E243" i="2" s="1"/>
  <c r="H601" i="4"/>
  <c r="H599" i="4"/>
  <c r="H574" i="4"/>
  <c r="H559" i="4"/>
  <c r="H530" i="4"/>
  <c r="H528" i="4"/>
  <c r="H520" i="4"/>
  <c r="H519" i="4" s="1"/>
  <c r="H513" i="4"/>
  <c r="H512" i="4" s="1"/>
  <c r="H511" i="4" s="1"/>
  <c r="H509" i="4"/>
  <c r="H508" i="4" s="1"/>
  <c r="H507" i="4" s="1"/>
  <c r="H504" i="4"/>
  <c r="H497" i="4"/>
  <c r="H496" i="4" s="1"/>
  <c r="H495" i="4" s="1"/>
  <c r="H467" i="4"/>
  <c r="H462" i="4"/>
  <c r="H459" i="4"/>
  <c r="H452" i="4"/>
  <c r="H441" i="4"/>
  <c r="H435" i="4"/>
  <c r="H433" i="4"/>
  <c r="H432" i="4" s="1"/>
  <c r="H431" i="4" s="1"/>
  <c r="H422" i="4"/>
  <c r="H419" i="4"/>
  <c r="H418" i="4" s="1"/>
  <c r="H417" i="4" s="1"/>
  <c r="H411" i="4"/>
  <c r="H409" i="4"/>
  <c r="H408" i="4" s="1"/>
  <c r="H407" i="4" s="1"/>
  <c r="H383" i="4"/>
  <c r="H367" i="4"/>
  <c r="H366" i="4" s="1"/>
  <c r="H365" i="4" s="1"/>
  <c r="H360" i="4"/>
  <c r="H359" i="4" s="1"/>
  <c r="H358" i="4" s="1"/>
  <c r="H353" i="4"/>
  <c r="H338" i="4"/>
  <c r="H337" i="4" s="1"/>
  <c r="H336" i="4" s="1"/>
  <c r="H331" i="4"/>
  <c r="H288" i="4"/>
  <c r="H286" i="4"/>
  <c r="H282" i="4"/>
  <c r="H281" i="4" s="1"/>
  <c r="H280" i="4" s="1"/>
  <c r="H278" i="4"/>
  <c r="H277" i="4" s="1"/>
  <c r="H275" i="4"/>
  <c r="H267" i="4"/>
  <c r="H254" i="4"/>
  <c r="H253" i="4" s="1"/>
  <c r="H244" i="4"/>
  <c r="H243" i="4" s="1"/>
  <c r="H242" i="4" s="1"/>
  <c r="H240" i="4"/>
  <c r="H239" i="4" s="1"/>
  <c r="H238" i="4" s="1"/>
  <c r="H234" i="4"/>
  <c r="H233" i="4" s="1"/>
  <c r="H232" i="4" s="1"/>
  <c r="H230" i="4"/>
  <c r="H228" i="4"/>
  <c r="H217" i="4"/>
  <c r="H213" i="4"/>
  <c r="H211" i="4"/>
  <c r="H206" i="4"/>
  <c r="H204" i="4"/>
  <c r="H202" i="4"/>
  <c r="H190" i="4"/>
  <c r="H188" i="4"/>
  <c r="H185" i="4"/>
  <c r="H183" i="4"/>
  <c r="H173" i="4"/>
  <c r="H154" i="4"/>
  <c r="H152" i="4"/>
  <c r="H136" i="4"/>
  <c r="H119" i="4"/>
  <c r="H118" i="4" s="1"/>
  <c r="H117" i="4" s="1"/>
  <c r="H110" i="4"/>
  <c r="H107" i="4" s="1"/>
  <c r="H732" i="4"/>
  <c r="H144" i="4"/>
  <c r="H873" i="4"/>
  <c r="H872" i="4" s="1"/>
  <c r="H249" i="4"/>
  <c r="H248" i="4" s="1"/>
  <c r="H105" i="4"/>
  <c r="H104" i="4" s="1"/>
  <c r="H103" i="4" s="1"/>
  <c r="H343" i="4"/>
  <c r="H577" i="4"/>
  <c r="H768" i="4"/>
  <c r="H767" i="4" s="1"/>
  <c r="H1007" i="4"/>
  <c r="H1006" i="4" s="1"/>
  <c r="H953" i="4"/>
  <c r="H262" i="4"/>
  <c r="H261" i="4" s="1"/>
  <c r="H258" i="4"/>
  <c r="H942" i="4"/>
  <c r="H941" i="4" s="1"/>
  <c r="H1013" i="4"/>
  <c r="H1012" i="4" s="1"/>
  <c r="H968" i="4"/>
  <c r="H967" i="4" s="1"/>
  <c r="H166" i="4"/>
  <c r="H294" i="4"/>
  <c r="H293" i="4" s="1"/>
  <c r="H292" i="4" s="1"/>
  <c r="H608" i="4"/>
  <c r="H1019" i="4"/>
  <c r="H1018" i="4" s="1"/>
  <c r="H1016" i="4"/>
  <c r="H1015" i="4" s="1"/>
  <c r="H661" i="4"/>
  <c r="H762" i="4"/>
  <c r="H761" i="4" s="1"/>
  <c r="H760" i="4" s="1"/>
  <c r="H759" i="4" s="1"/>
  <c r="H115" i="4" l="1"/>
  <c r="H114" i="4" s="1"/>
  <c r="H113" i="4" s="1"/>
  <c r="E156" i="2"/>
  <c r="E155" i="2" s="1"/>
  <c r="E154" i="2" s="1"/>
  <c r="E153" i="2" s="1"/>
  <c r="H946" i="4"/>
  <c r="H944" i="4" s="1"/>
  <c r="E50" i="2"/>
  <c r="E48" i="2" s="1"/>
  <c r="E46" i="2" s="1"/>
  <c r="E42" i="2" s="1"/>
  <c r="H563" i="4"/>
  <c r="H562" i="4" s="1"/>
  <c r="H561" i="4" s="1"/>
  <c r="E102" i="2"/>
  <c r="E100" i="2" s="1"/>
  <c r="E99" i="2" s="1"/>
  <c r="E98" i="2" s="1"/>
  <c r="H269" i="4"/>
  <c r="E211" i="2"/>
  <c r="E210" i="2" s="1"/>
  <c r="E207" i="2" s="1"/>
  <c r="E187" i="2" s="1"/>
  <c r="H1004" i="4"/>
  <c r="H1003" i="4" s="1"/>
  <c r="E315" i="2"/>
  <c r="E314" i="2" s="1"/>
  <c r="E313" i="2" s="1"/>
  <c r="E312" i="2" s="1"/>
  <c r="E657" i="2"/>
  <c r="E656" i="2" s="1"/>
  <c r="H793" i="4"/>
  <c r="E456" i="2"/>
  <c r="E455" i="2" s="1"/>
  <c r="E451" i="2" s="1"/>
  <c r="E450" i="2" s="1"/>
  <c r="H355" i="4"/>
  <c r="E119" i="2"/>
  <c r="E118" i="2" s="1"/>
  <c r="E117" i="2" s="1"/>
  <c r="E103" i="2" s="1"/>
  <c r="H603" i="4"/>
  <c r="H908" i="4"/>
  <c r="H907" i="4" s="1"/>
  <c r="H906" i="4" s="1"/>
  <c r="H187" i="4"/>
  <c r="H313" i="4"/>
  <c r="H312" i="4" s="1"/>
  <c r="H311" i="4" s="1"/>
  <c r="H707" i="4"/>
  <c r="H631" i="4"/>
  <c r="H630" i="4" s="1"/>
  <c r="H629" i="4" s="1"/>
  <c r="H373" i="4"/>
  <c r="H372" i="4" s="1"/>
  <c r="H112" i="4"/>
  <c r="H301" i="4"/>
  <c r="H300" i="4" s="1"/>
  <c r="H299" i="4" s="1"/>
  <c r="H298" i="4" s="1"/>
  <c r="H297" i="4" s="1"/>
  <c r="H182" i="4"/>
  <c r="H160" i="4"/>
  <c r="H159" i="4" s="1"/>
  <c r="H158" i="4" s="1"/>
  <c r="H157" i="4" s="1"/>
  <c r="H582" i="4"/>
  <c r="H576" i="4" s="1"/>
  <c r="H424" i="4"/>
  <c r="H888" i="4"/>
  <c r="H885" i="4"/>
  <c r="H140" i="4"/>
  <c r="H139" i="4" s="1"/>
  <c r="H135" i="4" s="1"/>
  <c r="H272" i="4"/>
  <c r="H271" i="4" s="1"/>
  <c r="H102" i="4"/>
  <c r="H88" i="4"/>
  <c r="H36" i="4" s="1"/>
  <c r="H1025" i="4"/>
  <c r="H1024" i="4" s="1"/>
  <c r="H980" i="4"/>
  <c r="H971" i="4" s="1"/>
  <c r="H538" i="4"/>
  <c r="H537" i="4" s="1"/>
  <c r="H527" i="4" s="1"/>
  <c r="H526" i="4" s="1"/>
  <c r="H342" i="4"/>
  <c r="H341" i="4" s="1"/>
  <c r="H197" i="4"/>
  <c r="H196" i="4" s="1"/>
  <c r="H754" i="4"/>
  <c r="H753" i="4" s="1"/>
  <c r="H746" i="4" s="1"/>
  <c r="H745" i="4" s="1"/>
  <c r="H789" i="4"/>
  <c r="H172" i="4"/>
  <c r="H171" i="4" s="1"/>
  <c r="H170" i="4" s="1"/>
  <c r="H501" i="4"/>
  <c r="H715" i="4"/>
  <c r="H714" i="4" s="1"/>
  <c r="H1030" i="4"/>
  <c r="H1029" i="4" s="1"/>
  <c r="H23" i="4"/>
  <c r="H567" i="4"/>
  <c r="H566" i="4" s="1"/>
  <c r="H690" i="4"/>
  <c r="H697" i="4"/>
  <c r="H699" i="4"/>
  <c r="H698" i="4" s="1"/>
  <c r="H660" i="4"/>
  <c r="H880" i="4"/>
  <c r="H879" i="4" s="1"/>
  <c r="H992" i="4"/>
  <c r="H991" i="4" s="1"/>
  <c r="H990" i="4" s="1"/>
  <c r="H987" i="4" s="1"/>
  <c r="H986" i="4" s="1"/>
  <c r="H868" i="4"/>
  <c r="H503" i="4"/>
  <c r="H502" i="4" s="1"/>
  <c r="H854" i="4"/>
  <c r="H853" i="4" s="1"/>
  <c r="H852" i="4" s="1"/>
  <c r="H815" i="4"/>
  <c r="H814" i="4" s="1"/>
  <c r="H813" i="4" s="1"/>
  <c r="H810" i="4" s="1"/>
  <c r="H291" i="4"/>
  <c r="H290" i="4" s="1"/>
  <c r="H266" i="4"/>
  <c r="H247" i="4" s="1"/>
  <c r="H30" i="4"/>
  <c r="H29" i="4" s="1"/>
  <c r="H28" i="4" s="1"/>
  <c r="H223" i="4"/>
  <c r="H220" i="4" s="1"/>
  <c r="H776" i="4"/>
  <c r="H518" i="4"/>
  <c r="H517" i="4" s="1"/>
  <c r="H516" i="4" s="1"/>
  <c r="H692" i="4"/>
  <c r="H691" i="4" s="1"/>
  <c r="H494" i="4"/>
  <c r="H109" i="4"/>
  <c r="H108" i="4" s="1"/>
  <c r="H440" i="4"/>
  <c r="H439" i="4" s="1"/>
  <c r="H766" i="4"/>
  <c r="H237" i="4"/>
  <c r="H827" i="4"/>
  <c r="H940" i="4"/>
  <c r="H939" i="4" s="1"/>
  <c r="H430" i="4"/>
  <c r="H416" i="4"/>
  <c r="H285" i="4"/>
  <c r="H284" i="4" s="1"/>
  <c r="H163" i="4"/>
  <c r="H162" i="4" s="1"/>
  <c r="H151" i="4"/>
  <c r="E740" i="2" l="1"/>
  <c r="H659" i="4"/>
  <c r="H653" i="4" s="1"/>
  <c r="H652" i="4" s="1"/>
  <c r="H565" i="4"/>
  <c r="H181" i="4"/>
  <c r="H180" i="4" s="1"/>
  <c r="H156" i="4" s="1"/>
  <c r="H622" i="4"/>
  <c r="H1002" i="4"/>
  <c r="H1001" i="4" s="1"/>
  <c r="H1000" i="4" s="1"/>
  <c r="H788" i="4"/>
  <c r="H787" i="4" s="1"/>
  <c r="H884" i="4"/>
  <c r="H878" i="4" s="1"/>
  <c r="H877" i="4" s="1"/>
  <c r="H706" i="4"/>
  <c r="H705" i="4" s="1"/>
  <c r="H975" i="4"/>
  <c r="H974" i="4" s="1"/>
  <c r="H973" i="4" s="1"/>
  <c r="H972" i="4" s="1"/>
  <c r="H134" i="4"/>
  <c r="H219" i="4"/>
  <c r="H195" i="4" s="1"/>
  <c r="H194" i="4" s="1"/>
  <c r="H335" i="4"/>
  <c r="H310" i="4" s="1"/>
  <c r="H35" i="4"/>
  <c r="H27" i="4" s="1"/>
  <c r="H689" i="4"/>
  <c r="H246" i="4"/>
  <c r="H236" i="4" s="1"/>
  <c r="H493" i="4"/>
  <c r="H837" i="4"/>
  <c r="H839" i="4"/>
  <c r="H838" i="4" s="1"/>
  <c r="H20" i="4"/>
  <c r="H22" i="4"/>
  <c r="H21" i="4" s="1"/>
  <c r="H865" i="4"/>
  <c r="H867" i="4"/>
  <c r="H866" i="4" s="1"/>
  <c r="H765" i="4"/>
  <c r="H764" i="4" s="1"/>
  <c r="H905" i="4"/>
  <c r="H651" i="4" l="1"/>
  <c r="H786" i="4"/>
  <c r="H704" i="4" s="1"/>
  <c r="H558" i="4"/>
  <c r="H557" i="4" s="1"/>
  <c r="H515" i="4" s="1"/>
  <c r="H864" i="4"/>
  <c r="H863" i="4" s="1"/>
  <c r="H898" i="4"/>
  <c r="H19" i="4"/>
  <c r="H18" i="4" s="1"/>
  <c r="H296" i="4"/>
  <c r="H1036" i="4" l="1"/>
</calcChain>
</file>

<file path=xl/sharedStrings.xml><?xml version="1.0" encoding="utf-8"?>
<sst xmlns="http://schemas.openxmlformats.org/spreadsheetml/2006/main" count="8276" uniqueCount="800">
  <si>
    <t>901</t>
  </si>
  <si>
    <t>00</t>
  </si>
  <si>
    <t>000</t>
  </si>
  <si>
    <t>01</t>
  </si>
  <si>
    <t>02</t>
  </si>
  <si>
    <t>121</t>
  </si>
  <si>
    <t>122</t>
  </si>
  <si>
    <t>04</t>
  </si>
  <si>
    <t>244</t>
  </si>
  <si>
    <t>242</t>
  </si>
  <si>
    <t>851</t>
  </si>
  <si>
    <t>05</t>
  </si>
  <si>
    <t>11</t>
  </si>
  <si>
    <t>870</t>
  </si>
  <si>
    <t>13</t>
  </si>
  <si>
    <t>03</t>
  </si>
  <si>
    <t>530</t>
  </si>
  <si>
    <t>09</t>
  </si>
  <si>
    <t>540</t>
  </si>
  <si>
    <t>08</t>
  </si>
  <si>
    <t>810</t>
  </si>
  <si>
    <t>12</t>
  </si>
  <si>
    <t>06</t>
  </si>
  <si>
    <t>10</t>
  </si>
  <si>
    <t>321</t>
  </si>
  <si>
    <t>360</t>
  </si>
  <si>
    <t>313</t>
  </si>
  <si>
    <t>330</t>
  </si>
  <si>
    <t>630</t>
  </si>
  <si>
    <t>902</t>
  </si>
  <si>
    <t>111</t>
  </si>
  <si>
    <t>611</t>
  </si>
  <si>
    <t>07</t>
  </si>
  <si>
    <t>112</t>
  </si>
  <si>
    <t>612</t>
  </si>
  <si>
    <t>852</t>
  </si>
  <si>
    <t>880</t>
  </si>
  <si>
    <t>222</t>
  </si>
  <si>
    <t>243</t>
  </si>
  <si>
    <t>323</t>
  </si>
  <si>
    <t>903</t>
  </si>
  <si>
    <t>945</t>
  </si>
  <si>
    <t>14</t>
  </si>
  <si>
    <t>511</t>
  </si>
  <si>
    <t>952</t>
  </si>
  <si>
    <t>831</t>
  </si>
  <si>
    <t>232</t>
  </si>
  <si>
    <t>412</t>
  </si>
  <si>
    <t>414</t>
  </si>
  <si>
    <t>953</t>
  </si>
  <si>
    <t>954</t>
  </si>
  <si>
    <t>322</t>
  </si>
  <si>
    <t>Всего расходов:</t>
  </si>
  <si>
    <t>ВР</t>
  </si>
  <si>
    <t>РЗ</t>
  </si>
  <si>
    <t>ПРЗ</t>
  </si>
  <si>
    <t>тыс. рублей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</si>
  <si>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</si>
  <si>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по оплате труда работников органов местного самоуправления</t>
  </si>
  <si>
    <t>Иные выплаты персоналу государственных (муниципальных) органов, за исключением фонда оплаты труда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</si>
  <si>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</si>
  <si>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Мероприятия, направленные на повышение профессионального уровня муниципальных служащих в рамках муниципальной программы "Развитие муниципальной службы в Николаевском муниципальном районе"</t>
  </si>
  <si>
    <t xml:space="preserve"> Иные выплаты персоналу государственных (муниципальных) органов, за исключением фонда оплаты труда</t>
  </si>
  <si>
    <t>Прочая закупка товаров, работ и услуг для обеспечения государственных (муниципальных) нужд</t>
  </si>
  <si>
    <t>Расходы на обеспечение функций органов местного самоуправления</t>
  </si>
  <si>
    <t>Закупка товаров, работ, услуг в сфере информационно-коммуникационных технологий</t>
  </si>
  <si>
    <t>Уплата налога на имущество организаций и земельного налога</t>
  </si>
  <si>
    <t>Субвенции на реализацию Закона Хабаровского края от 31.10.2007 № 150 "О наделении органов местного самоуправления Хабаровского края государственными полномочиями по возмещению организациям убытков, связанных с применением регулируемых тарифов (цен) на тепловую энергию, поставляемую населению"-администрирование</t>
  </si>
  <si>
    <t>Субвенция из краевого бюджета на реализацию Закона Хабаровского края от 11.03.2015 № 42 "О наделении органов местного самоуправления государственными полномочиями Хабаровского края по предоставлению компенсации выпадающих доходов. связанных с применением льготных тарифов на тепловую и электрическую энергию (мощность)" - администрирование</t>
  </si>
  <si>
    <t>Субвенции на реализацию Закона Хабаровского края от 23.11.2011 № 146 "О наделении органов местного самоуправления отдельными государственными полномочиями Хабаровского края по организации прове-дения мероприятий по предупреждению и ликвидации болезней животных, их лечению, защите населения от болезней, общих для человека и животных"-администрирование</t>
  </si>
  <si>
    <t>Субвенция на реализацию Закона Хабаровского края от 23.04.2014 № 357 "О наделении органов местного самоуправления государ-ственными полномочиями Хабаровского края по предоставлению компенса-ции части расходов граждан на оплату коммунальных услуг, возникающих в связи с ростом платы на данные услуги"-администрирование</t>
  </si>
  <si>
    <t>Судебная система</t>
  </si>
  <si>
    <t>Субвенции на реализацию Федерального закона от 20.08.2004 № 113 "О присяжных заседателях федеральных судов общей юрисдикции в Российской Федерации"</t>
  </si>
  <si>
    <t>Резервные фонды</t>
  </si>
  <si>
    <t>Резервный фонд местных администраций в рамках непрограммных расходов органов местного самоуправления и муниципальных учреждений</t>
  </si>
  <si>
    <t>Резервные средства</t>
  </si>
  <si>
    <t>Другие общегосударственные вопросы</t>
  </si>
  <si>
    <t>Органы юстиции</t>
  </si>
  <si>
    <t>Субвенции из краевого бюджета на осуществление полномочий Российской Федерации на государственную регистрацию актов гражданского состояния</t>
  </si>
  <si>
    <t>Субвенции на реализацию Закона Хабаровского края от 29.09.2005 № 301 "О наделении органов местного самоуправления полномочиями на государственную регистрацию актов гражданского состояния"</t>
  </si>
  <si>
    <t>Субвенции</t>
  </si>
  <si>
    <t>Защита населения и территории от чрезвычайных ситуаций природного и техногенного характера, гражданская оборона</t>
  </si>
  <si>
    <t>Частичное покрытие расходов ОМС, муниципальных районов на обеспечение мероприятий по  предотвращению последствий ЧС в рамках государственной программы защиты населения</t>
  </si>
  <si>
    <t>Иные межбюджетные трансферты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</si>
  <si>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</si>
  <si>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</si>
  <si>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</si>
  <si>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</si>
  <si>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Коммунальное хозяйство</t>
  </si>
  <si>
    <t>Субвенции на реализацию Закона Хабаровского края от 31.10.2007 № 150 "О наделении органов местного самоуправления Хабаровского края государственными полномочиями по возмещению организациям убытков, связанных с применением регулируемых тарифов (цен) на тепловую энергию, поставляемую населению"</t>
  </si>
  <si>
    <t>Капитальный ремонт и обеспечения функционирования коммунальных объектов, находящихся в муниципальной собственности в рамках государственной программы Хабаровского края "Повышения качества жилищно-коммунального обслуживания населения Хабаровского края"</t>
  </si>
  <si>
    <t>Строительство, реконструкция, модернизация и капитальный ремонт объектов коммунальной инфраструктуры поселений района в рамках муниципальной программы "Комплексное развитие систем коммунальной инфраструктуры поселений Николаевского муниципального района на 2013-2016 годы"</t>
  </si>
  <si>
    <t>Выполнение прочих расходных обязательств муниципального образования</t>
  </si>
  <si>
    <t>Субвенция из краевого бюджета на реализацию Закона Хабаровского края от 11.03.2015 № 42 "О наделении органов местного самоуправления государственными полномочиями Хабаровского края по предоставлению компенсации выпадающих доходов. связанных с применением льготных тарифов на тепловую и электрическую энергию (мощность)"</t>
  </si>
  <si>
    <t>Охрана объектов растительного и животного мира и среды их обитания</t>
  </si>
  <si>
    <t>Пенсионное обеспечение</t>
  </si>
  <si>
    <t>Мероприятия по пенсионному обеспечению лиц, замещавших должности муниципальной службы в рамках муниципальной программы "Развитие муниципальной службы в Николаевском муниципальном районе"</t>
  </si>
  <si>
    <t>Пособия, компенсации и иные социальные выплаты гражданам, кроме публичных нормативных обязательств</t>
  </si>
  <si>
    <t>Доплаты к пенсиям муниципальных служащих в рамках непрограммных расходов органов местного самоуправления и муниципальных учреждений</t>
  </si>
  <si>
    <t>Социальное обеспечение населения</t>
  </si>
  <si>
    <t>Адресная поддержка отдельных категорий граждан в рамках муниципальной программы "Социальная поддержка отдельных категорий граждан, проживающих на территории Николаевского муниципального района"</t>
  </si>
  <si>
    <t>Иные выплаты населению</t>
  </si>
  <si>
    <t>Адресная поддержка граждан, находящихся в трудной жизненной ситуации в рамках муниципальной программы "Социальная поддержка отдельных категорий граждан, проживающих на территории Николаевского муниципального района"</t>
  </si>
  <si>
    <t>Проведение мероприятий в рамках муниципальной программы "Социальная поддержка отдельных категорий граждан, проживающих на территории Николаевского муниципального района"</t>
  </si>
  <si>
    <t>Меры социальной поддержки граждан, удостоенных звания "Почетный гражданин Николаевского муниципального района" в рамках муниципальной программы "Социальная поддержка отдельных категорий граждан, проживающих на территории Николаевского муниципального района"</t>
  </si>
  <si>
    <t>Пособия, компенсации, меры социальной поддержки по публичным нормативным обязательствам</t>
  </si>
  <si>
    <t>Публичные нормативные выплаты гражданам несоциального характера</t>
  </si>
  <si>
    <t>Предоставление субсидий на оказание поддержки общественным организациям инвалидов в рамках муниципальной программы "Социальная поддержка отдельных категорий граждан, проживающих на территории Николаевского муниципального района"</t>
  </si>
  <si>
    <t>Субсидии некоммерческим организациям (за исключением государственных (муниципальных) учреждений)</t>
  </si>
  <si>
    <t>Предоставление субсидий на оказание поддержки общественным организациям Ветеранов войны и труда в рамках муниципальной программы "Социальная поддержка отдельных категорий граждан, проживающих на территории Николаевского муниципального района"</t>
  </si>
  <si>
    <t>Массовый спорт</t>
  </si>
  <si>
    <t>Субсидии краевого бюджета на софинансирование расходных обязательств муниципальных образований края по строительству, реконструкции объектов капитального строительства муниципальной собстренности, включённыхв перечень КАИП</t>
  </si>
  <si>
    <t>Мероприятия в области физической культуры и спорта в рамках муниципальной программы "Развитие физической культуры и спорта в Николаевском муниципальном районе"</t>
  </si>
  <si>
    <t>Управление образования администрации Николаевского муниципального района Хабаровского края</t>
  </si>
  <si>
    <t>Мероприятия по организации экологической биржи учащихся в рамках муниципальной программы "Организация мероприятий межпоселенческого характера по охране окружающей среды на территории Николаевского муниципального района"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</si>
  <si>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</si>
  <si>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Дошкольное образование</t>
  </si>
  <si>
    <t>Обеспечение деятельности (оказание услуг) учреждений дошкольного образования в рамках муниципальной программы "Развитие дошкольного образования в Николаевском муниципальном районе"</t>
  </si>
  <si>
    <t>Иные выплаты персоналу казенных учреждений, за исключением фонда оплаты труда</t>
  </si>
  <si>
    <t>Субсидии бюджетным учреждениям на иные цели</t>
  </si>
  <si>
    <t>Уплата прочих налогов, сборов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</si>
  <si>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</si>
  <si>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Повышение доступности и качества образовательных услуг дошкольного образования в рамках муниципальной программы "Развитие дошкольного образования в Николаевском муниципальном районе"</t>
  </si>
  <si>
    <t>Субвенции на реализацию Закона Хабаровского края от 14.11.2007 № 153 "О наделении органов местного самоуправления Хабаров-ского края отдельными гос-ударственными полномочи-ями Хабаровского края по предоставлению отдельных гарантий прав граждан в области образования" в ча-сти финансового обеспече-ния мер социальной под-держки педагогических ра-ботников при выходе на пенсию и выпускников при устройстве на работу в об-разовательные учреждения</t>
  </si>
  <si>
    <t>Общее образование</t>
  </si>
  <si>
    <t>Мероприятия по организации отдыха и оздоровления детей в рамках муниципальной программы "Развитие системы отдыха и оздоровления детей в Николаевском муниципальном районе"</t>
  </si>
  <si>
    <t>Обеспечение деятельности  (оказание услуг) учреждений дополнительного образования в рамках муниципальной программы "Развитие дополнительного образования детей в Николаевском муниципальном районе"</t>
  </si>
  <si>
    <t>Субсидии местным бюджетам на повышение оплаты труда отдельных категорий работников муниципальных учреждений</t>
  </si>
  <si>
    <t>Проведение мероприятий по направлениям дополнительного образования в рамках муниципальной программы "Развитие дополнительного образования детей в Николаевском муниципальном районе"</t>
  </si>
  <si>
    <t>Специальные расходы</t>
  </si>
  <si>
    <t>Повышение качества и обеспечение безопасности питания школьников в рамках муниципальной программы "Школьное питание"</t>
  </si>
  <si>
    <t>Обеспечение деятельности (оказание услуг) учреждений общего образования в рамках муниципальной программы "Развитие содержания образования Николаевского муниципального района Хабаровского края"</t>
  </si>
  <si>
    <t>Обеспечение специальным топливом и ГСМ вне рамок государственного оборонного заказа</t>
  </si>
  <si>
    <t>Проведение мероприятий с целью повышения качества образования в рамках муниципальной программы "Развитие содержания образования Николаевского муниципального района Хабаровского края"</t>
  </si>
  <si>
    <t>Разработка проектно-сметной документации с прохождением технической экспертизы, производство строительно-монтажных работ в рамках муниципальной программы "Повышение сейсмоустойчивуости социальных объектов в Николаевском муниципальном районе"</t>
  </si>
  <si>
    <t>Профессиональная подготовка, переподготовка и повышение квалификации</t>
  </si>
  <si>
    <t>Профессиональная подготовка, переподготовка и повышение квалификации в рамках муниципальной программы "Педагогические кадры Николаевского муниципального района"</t>
  </si>
  <si>
    <t>Поощрение учителей в рамках муниципальной программы "Педагогические кадры Николаевского муниципального района"</t>
  </si>
  <si>
    <t>Молодежная политика и оздоровление детей</t>
  </si>
  <si>
    <t>Другие вопросы в области образования</t>
  </si>
  <si>
    <t>Иные межбюджетные трансферты из краевого бюджета на проведение краевых мероприятий</t>
  </si>
  <si>
    <t>Субвенции на реализацию Закона Хабаровского края от 31.10.2007 № 147 "О наделении органов местного самоуправления государ-ственными полномочиями Хабаровского края по реа-лизации отдельных направ-лений приоритетного наци-онального проекта "Образо-вание" (классное руковод-ство) - администрирование</t>
  </si>
  <si>
    <t>Обеспечение деятельности подведомственных учреждений в рамках непрограммных расходов органов местного самоуправления и муниципальных учреждений</t>
  </si>
  <si>
    <t>Закупка товаров, работ, услуг в целях капитального ремонта государственного (муниципального) имущества</t>
  </si>
  <si>
    <t>Охрана семьи и детства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</si>
  <si>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обеспечения детей-сирот, детей, оставшихся без попечения родителей, и лиц из их числа бесплатным проездом на городском, пригородном, в сельской местности на внутрирайонном транспорте (кроме такси)</t>
  </si>
  <si>
    <t>Приобретение товаров, работ, услуг в пользу граждан в целях их социального обеспечения</t>
  </si>
  <si>
    <t>Субсидии местным бюджетам на повышение оплаты труда отдельных категорий работников муниципальных учреждений (Детские школы искусств)</t>
  </si>
  <si>
    <t>Обеспечение деятельности подведомственных учреждений (Детские школы искусств) в рамках муниципальной программы "Развитие культуры в Николаевском муниципальном районе"</t>
  </si>
  <si>
    <t>Культура</t>
  </si>
  <si>
    <t>Субсидии местным бюджетам на повышение оплаты труда отдельных категорий работников муниципальных учреждений (Музей)</t>
  </si>
  <si>
    <t>Обеспечение деятельности подведомственных учреждений (Музеи) в рамках муниципальной программы "Развитие культуры в Николаевском муниципальном районе"</t>
  </si>
  <si>
    <t>Проведение краевых мероприятий в рамках государственной программы Хабаровского края "Культура Хабаровского края"</t>
  </si>
  <si>
    <t>Субсидии местным бюджетам на повышение оплаты труда отдельных категорий работников муниципальных учреждений (Библиотеки)</t>
  </si>
  <si>
    <t>Обеспечение деятельности подведомственных учреждений (Библиотеки) в рамках муниципальной программы "Развитие культуры в Николаевском муниципальном районе"</t>
  </si>
  <si>
    <t>Иные межбюджетные трансферты на комплектование книжных фондов библиотек муниципальных образований края</t>
  </si>
  <si>
    <t>Субсидии местным бюджетам на повышение оплаты труда отдельных категорий работников муниципальных учреждений (Дома культуры и клубы)</t>
  </si>
  <si>
    <t>Обеспечение деятельности подведомственных учреждений (Дома культуры, клубы и киноцентры) в рамках муниципальной программы "Развитие культуры в Николаевском муниципальном районе"</t>
  </si>
  <si>
    <t>Государственная поддержка лучших работников муниципальных учреждений культуры в рамках муниципальной программы "Развитие культуры в Николаевском муниципальном районе"</t>
  </si>
  <si>
    <t>Другие вопросы в области культуры, кинематографии</t>
  </si>
  <si>
    <t>Мероприятия по сохранению, использованию и популяризации объектов культурного наследия в рамках муниципальной программы "Развитие культуры в Николаевском муниципальном районе"</t>
  </si>
  <si>
    <t>Мероприятия, направленные на предоставление гарантий и компенсаций муниципальным служащим  в рамках муниципальной программы "Развитие муниципальной службы в Николаевском муниципальном районе"</t>
  </si>
  <si>
    <t>Субсидии из краевого бюджета на строительство. реконструкцию или техническое перевооружение объектов капитального строительства муниципальной собственности. включенных в Перечень краевых адресных инвестиционных проектов. в рамках подпрограммы "Энергосбережение и повышение энергетической эффективности" государственной программы хабаровского края "Энергоэффективность и развитие энергетики в Хабаровском крае№"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</si>
  <si>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</si>
  <si>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поселений из районного фонда финансовой поддержки в рамках муниципальной программы «Повышение эффективности управления муниципальными финансами в Николаевском муниципальном районе»</t>
  </si>
  <si>
    <t>Дотации на выравнивание бюджетной обеспеченности</t>
  </si>
  <si>
    <t>Прочие межбюджетные трансферты общего характера</t>
  </si>
  <si>
    <t>Предоставление межбюджетных трансфертов на поддержку мер по обеспечению сбалансированности местных бюджетов в рамках муниципальной программы «Повышение эффективности управления муниципальными финансами в Николаевском муниципальном районе»</t>
  </si>
  <si>
    <t>Комитет по управлению имуществом администрации Николаевского муниципального района Хабаровского края</t>
  </si>
  <si>
    <t>Оценка недвижимости, обеспечение проведения работ по технической инвентаризации объектов недвижимости, оформление прав на объекты недвижимости, находящиеся в муниципальной собственности в рамках муниципальной программы "Управление муниципальным имуществом Николаевского муниципального района"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</si>
  <si>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</si>
  <si>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Обеспечение деятельности по оценке недвижимости, признанию прав и регулирование отношений по муниципальной собственности в рамках непрограммных расходов органов местного самоуправления и муниципальных учреждений</t>
  </si>
  <si>
    <t>Субвенции на реализацию Закона Хабаровского края от 30.11.2005 № 319 "О наделении органов местного самоуправления Николаевского муниципального района государственными полномочиями Хабаровского края по  хранению, комплектованию, учету и использованию архивных документов, относящихся к государственной собственности Хабаровского края"</t>
  </si>
  <si>
    <t>Резерв материальных ресурсов для предупреждения и ликвидации чрезвычайных ситуаций на территории Николаевского муниципального района в рамках непрограммных расходов органов местного самоуправления</t>
  </si>
  <si>
    <t>Содержание автомобильных дорог, находящихся в собственности муниципального района  в рамках муниципальной программы 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 (кроме автомобильной дороги Подъезд к р.п.Лазарев)</t>
  </si>
  <si>
    <t>Проведение инвентаризации и паспортизации автомобильных дорог местного значения и  инженерных сооружений на них в рамках муниципальной программы Строительст-во,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</t>
  </si>
  <si>
    <t>Обновление парка автодорожной техники (покупка автогрейдера, са-мосвалов, экскаваторов, грейдозеров) в рамках муниципальной про-граммы Строительство, реконст-рукция, капитальный ремонт, ремонт и содержание автомобильных дорог местного значения вне границ насе-ленных пунктов в границах Никола-евского муниципального района на 2014-2018 годы</t>
  </si>
  <si>
    <t>межбюджетный трансферт на софинансирование расходных обязательств по капитальному ремонту и ремонту объектов дорожного хозяйства. находящихся в муниципальной собственности</t>
  </si>
  <si>
    <t>Выполнение работ по ремонту улично-дорожной сети городского поселения "Город Николаевск-на-Амуре" в рамках непрограмных расходов</t>
  </si>
  <si>
    <t>Содействие повышению престижа предпринимательской деятельности в рамках муниципальной программы "Содействие развитию малого и среднего предпринимательства на 2013-2015 годы"</t>
  </si>
  <si>
    <t>Жилищное хозяйство</t>
  </si>
  <si>
    <t>Иные межбюджетные трансферты на реализацию мероприятий по предоставлению мер социальной поддержки гражданам, утратившим  жилые помещения, а так же гражданам, являющимся собственниками  или нанимателями поврежденных помещений в результате черезвычайной ситуации вызванной крупномасштабным наводнением в августе-сентябре 2013 года, в рамках федеральной программы "Жилище на 2011-2015 годы государтвеной программы Российской Федерации "Обеспечение доступным и комфортным жильем и коммунальными услугами граждан Российской Федерации"</t>
  </si>
  <si>
    <t>Бюджетные инвестиции на приобретение объектов недвижимого имущества в государственную (муниципальную) собственность</t>
  </si>
  <si>
    <t>Субсидия краевого бюджета бюджетам муниципальных образований края на цели создания инфраструктуры и выполнения инженерно-технологических мероприятий по повышению планировочных отметок при строительстве жилых помещений взамен утраченного жилья, находящихся в муниципальной собственности, а так же бесхозных жилых помещений, в 2014 году</t>
  </si>
  <si>
    <t>Бюджетные инвестиции в объекты капитального строительства государственной (муниципальной) собственности</t>
  </si>
  <si>
    <t>Капитальный ремонт коммунальных объектов, находящихся в муниципальной собственности, в рамках государственной программы Хабаровского края "Повышение качества жилищно-коммунального обслуживания населения Хабаровского края"</t>
  </si>
  <si>
    <t>Благоустройство</t>
  </si>
  <si>
    <t>иные межбюджетные трансферты из краевого бюджета на подготовку и проведение празднования памятных дат (фонтан)</t>
  </si>
  <si>
    <t>Другие вопросы в области жилищно-коммунального хозяйства</t>
  </si>
  <si>
    <t>Предоставление субсидий некоммерческим организациям в рамках муниципальной программы "Организация мероприятий межпоселенческого характера по охране окружающей среды на территории Николаевского муниципального района"</t>
  </si>
  <si>
    <t>Периодическая печать и издательства</t>
  </si>
  <si>
    <t>Собрание депутатов Николаевского муниципального района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</si>
  <si>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</si>
  <si>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</si>
  <si>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Отдел по молодежной политике, физической культуре и спорту администрации Николаевского муниципального района Хабаровского края</t>
  </si>
  <si>
    <t>Обеспечение деятельности подведомственных учреждений в рамках муниципальной программы "Развитие детского и юношеского спорта в Николаевском муниципальном районе"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</si>
  <si>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финансового обеспечения мер социальной поддержки педагогических работников при выходе на пенсию и выпускников при устройстве на работу в образовательные учреждения</t>
  </si>
  <si>
    <t>Субсидии местным бюджетам на повышение оплаты труда отдельных категорий работников</t>
  </si>
  <si>
    <t>Мероприятия в области физической культуры и спорта в рамках муниципальной программы "Развитие детского и юношеского спорта в Николаевском муниципальном районе"</t>
  </si>
  <si>
    <t>Профессиональная подготовка, переподготовка и повышение квалификации в рамках муниципальной программы "Развитие детского и юношеского спорта в Николаевском муниципальном районе"</t>
  </si>
  <si>
    <t>Реализация мероприятий по модернизации муниципальных учреждений в рамках муниципальной программы "Развитие детского и юношеского спорта в Николаевском муниципальном районе"</t>
  </si>
  <si>
    <t>Проведение мероприятий в области молодежной политики в рамках муниципальной программы "Развитие основных направлений молодёжной политики в Николаевском муниципальном районе"</t>
  </si>
  <si>
    <t>Создание условий для развития деятельности детских и молодежных общественных объединений муниципального района в рамках муниципальной программы "Развитие основных направлений молодёжной политики в Николаевском муниципальном районе"</t>
  </si>
  <si>
    <t>Мероприятия по укреплению материально-технической базы подведомственных учреждений в рамках муниципальной программы "Развитие основных направлений молодёжной политики в Николаевском муниципальном районе"</t>
  </si>
  <si>
    <t>Обеспечение деятельности подведомственных учреждений в рамках муниципальной программы "Развитие основных направлений молодёжной политики в Николаевском муниципальном районе"</t>
  </si>
  <si>
    <t>Субсидии  местным бюджетам на предоставление социальных выплат молодым семьям на приобретение жилого помещения или создание объекта индивидуального жилищного строительства в рамках государственной программы Хабаровского края "Развитие жилищного строительства в Хабаровском крае"</t>
  </si>
  <si>
    <t>Субсидии гражданам на приобретение жилья</t>
  </si>
  <si>
    <t>Предоставление социальных выплат молодым семьям на приобретение жилья в рамках муниципальной программы "Молодым семьям - доступное жилье"</t>
  </si>
  <si>
    <t>Предоставление социальных выплат молодым семьям на строительство жилья в рамках муниципальной программы Молодым семьям - доступное жильё</t>
  </si>
  <si>
    <t>Субсидии краевого бюджета на софинансирование расходных обязательств муниципальных образований края на предоставление социальных выплат молодым семьям на приобретение жилого помещения или создание объекта индивидуального жилищного строительства (федеральные средства)</t>
  </si>
  <si>
    <t>Мероприятия в области физической культуры и спорта в рамках муниципальной программы «Развитие физической культуры и спорта в Николаевском муниципальном районе»</t>
  </si>
  <si>
    <t>Мероприятия, направленные на поддержку общественно-гражданских инициатив в области развития физической культуры и спорта в Николаевском му-ниципальном районе в рам-ках муниципальной про-граммы «Поддержка обще-ственно-гражданских ини-циатив в области развития физической культуры и спорта в Николаевском му-ниципальном районе»</t>
  </si>
  <si>
    <t>Мероприятия в области коммунального хозяйства в рамках непрограммных расходов органов местного самоуправления и муниципальных учреждений</t>
  </si>
  <si>
    <t>Муниципальная программа "Формирование здорового образа жизни среди населения Николаевского муниципального района"</t>
  </si>
  <si>
    <t>Преодоление зависимости (вредных привычек) в рамках муниципальной программы "Формирование здорового образа жизни среди населения Николаевского муниципального района"</t>
  </si>
  <si>
    <t>Мероприятия направленные на преодоление зависимости (вредных привычек) в рамках муниципальной программы "Формирование здорового образа жизни среди населения Николаевского муниципального района"</t>
  </si>
  <si>
    <t>Субсидии юридическим лицам (кроме некоммерческих организаций) в рамках непрограммных расходов на производство и реализацию тепловой энергии</t>
  </si>
  <si>
    <t>Субсидия краевого бюджета на реализацию мероприятий государственной программы Хабаровского края "Развитие малого и среднего предпринимательства на 2013-2020 годы"</t>
  </si>
  <si>
    <t>Фонд оплаты труда государственных (муниципальных) органов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</si>
  <si>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</si>
  <si>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240030П140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</si>
  <si>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финансового обеспечения мер социальной поддержки педагогических работников при выходе на пенсию и выпускников при устройстве на работу в образовательные учреждения - администрирование</t>
  </si>
  <si>
    <t>731000П150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</si>
  <si>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обеспечения детей-сирот, детей, оставшихся без попечения родителей, и лиц из их числа бесплатным проездом на городском, пригородном, в сельской местности на внутрирайонном транспорте (кроме такси) - администрирование</t>
  </si>
  <si>
    <t>731000П200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</si>
  <si>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дополнительной компенсации на питание детей из малоимущих и многодетных семей, обучающихся в общеобразовательных учреждениях края (в том числе несовершеннолетних, не работающих учащихся (сменных) общеобразовательных учреждений) - администрирование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</si>
  <si>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</si>
  <si>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</si>
  <si>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731000П220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</si>
  <si>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 - администрирование</t>
  </si>
  <si>
    <t>731000П240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</si>
  <si>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компенсации части родительской платы за содержание детей в муниципальных образовательных учреждениях, реализующих основную общеобразовательную программу дошкольного образования</t>
  </si>
  <si>
    <t>731000П260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</si>
  <si>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</t>
  </si>
  <si>
    <t>250010П230</t>
  </si>
  <si>
    <t>060010П250</t>
  </si>
  <si>
    <t>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выплаты дополнительной компенсации на питание детей из малоимущих и многодетных семей, обучающихся в общеобразовательных учреждениях края (в том числе несовершеннолетних, не работающих учащихся (сменных) общеобразовательных учреждений)</t>
  </si>
  <si>
    <t>070020П210</t>
  </si>
  <si>
    <t>250010П190</t>
  </si>
  <si>
    <t>060010И130</t>
  </si>
  <si>
    <t>250010И140</t>
  </si>
  <si>
    <t>223000И080</t>
  </si>
  <si>
    <t>119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</si>
  <si>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</si>
  <si>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999000П040</t>
  </si>
  <si>
    <t>Выравнивание бюджетной обеспеченности поселений из районного фонда финансовой поддержки в рамках непрограммных расходов органов местного самоуправления и муниципальных учреждений за счет субвенции из краевого бюджета на реализацию Закона Хабаровского края от 30.11.2005 № 312 "О наделении органов местного самоуправления муниципальных районов полномочиями органов государственной власти Хабаровского края по расчету и предоставлению дотаций на выравнивание бюджетной обеспеченности поселений за счет средств краевого бюджета"</t>
  </si>
  <si>
    <t>390010П030</t>
  </si>
  <si>
    <t>3900100007</t>
  </si>
  <si>
    <t>0000000000</t>
  </si>
  <si>
    <t>3900100008</t>
  </si>
  <si>
    <t>9990051200</t>
  </si>
  <si>
    <t>7310059300</t>
  </si>
  <si>
    <t>731000П370</t>
  </si>
  <si>
    <t>010010П140</t>
  </si>
  <si>
    <t>7110000001</t>
  </si>
  <si>
    <t>3600303631</t>
  </si>
  <si>
    <t>7310000001</t>
  </si>
  <si>
    <t>7310000002</t>
  </si>
  <si>
    <t>Субвенции на реализацию Закона Хабаровского края от 19.01.2005 № 248 "О наделении органов местного самоуправления государственными полномочиями Хабаровского края по созданию и организации деятельности комиссий по делам несовершеннолетних и защите их прав"</t>
  </si>
  <si>
    <t>731000П010</t>
  </si>
  <si>
    <t>731000П020</t>
  </si>
  <si>
    <t>Субвенции на реализацию Закона Хабаровского края от 26.10.2005 № 306 "О наделении органов местного самоуправления Хабаровского края государственными полномочиями Хабаровского края по регистрации и учету граждан, имеющих право на получение социальных выплат для приобретения жилья в связи с переселением из районов Крайнего Севера и приравненных к ним местностей"</t>
  </si>
  <si>
    <t>Субвенции на реализацию Закона Хабаровского края от 31.10.2007 № 143 "О наделении органов местного самоуправления Хабаровского края государственными полномочиями Хабаровского края по возмещению организациям убытков, связанных с применением регулируемых тарифов на электрическую энергию, поставляемую населению в зонах децентрализованного энергоснабжения"-администрирование</t>
  </si>
  <si>
    <t>731000П090</t>
  </si>
  <si>
    <t>731000П130</t>
  </si>
  <si>
    <t>731000П170</t>
  </si>
  <si>
    <t>Субвенции на реализацию Закона Хабаровского края от 14.11.2007 № 154 "О наделении органов местного самоуправления государственными полномочиями Хабаровского края по возмещению стоимости услуг, предоставляемых согласно гарантированному перечню услуг по погребению"-администрирование</t>
  </si>
  <si>
    <t>731000П300</t>
  </si>
  <si>
    <t>731000П310</t>
  </si>
  <si>
    <t>Субвенции на реализацию Закона Хабаровского края от 24.11.2010 № 49 "О наделении органов местного самоуправления Хабаровского края государственными полномочиями Хабаровского края по применению законодательства об административных правонарушениях"</t>
  </si>
  <si>
    <t>731000П320</t>
  </si>
  <si>
    <t>731000П340</t>
  </si>
  <si>
    <t>731000П360</t>
  </si>
  <si>
    <t>9990000206</t>
  </si>
  <si>
    <t>Резервный фонд Николаевского муниципального района в рамках непрограммных расходов органов местного самоуправления и муниципальных учреждений</t>
  </si>
  <si>
    <t>9990000004</t>
  </si>
  <si>
    <t>999000П330</t>
  </si>
  <si>
    <t>2800302239</t>
  </si>
  <si>
    <t>Субвенции на реализацию Закона Хабаровского края от 23.11.2011 № 146 "О наделении органов местного самоуправления отдельными государственными полномочиями Хабаровского края по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животных"</t>
  </si>
  <si>
    <t>2900302844</t>
  </si>
  <si>
    <t>Субвенции на реализацию Закона Хабаровского края от 31.10.2007 № 143 "О наделении органов местного самоуправления Хабаровского края государственными полномочиями Хабаровского края по возмещению организациям убытков, связанных с применением регулируемых тарифов на электрическую энергию, поставляемую населению в зонах децентрализованного энергоснабжения"</t>
  </si>
  <si>
    <t>200010П080</t>
  </si>
  <si>
    <t>200010П120</t>
  </si>
  <si>
    <t>2000102135</t>
  </si>
  <si>
    <t>Строительство, реконструкция, модернизация и капитальный ремонт объектов коммунальной инфраструктуры поселений района в рамках муниципальной программы "Комплексное развитие систем коммунальной инфраструктуры поселений Николаевского муниципального района"</t>
  </si>
  <si>
    <t>9990000111</t>
  </si>
  <si>
    <t>9990000112</t>
  </si>
  <si>
    <t>999000П160</t>
  </si>
  <si>
    <t>999000П350</t>
  </si>
  <si>
    <t>Субвенция на реализацию Закона Хабаровского края от 23.04.2014 № 357 "О наделении органов местного самоуправления государственными полномочиями Хабаровского края по предоставлению компенсации части расходов граждан на оплату коммунальных услуг, возникающих в связи с ростом платы на данные услуги"</t>
  </si>
  <si>
    <t>3600403642</t>
  </si>
  <si>
    <t>9990000006</t>
  </si>
  <si>
    <t>1500101617</t>
  </si>
  <si>
    <t>1500201618</t>
  </si>
  <si>
    <t>1500301619</t>
  </si>
  <si>
    <t>1500501621</t>
  </si>
  <si>
    <t>1500501622</t>
  </si>
  <si>
    <t>3700303731</t>
  </si>
  <si>
    <t>Субвенции на реализацию Закона Хабаровского края от 14.11.2007 № 154 "О наделении органов местного самоуправления государственными полномочиями Хабаровского края по возмещению стоимости услуг, предоставляемых согласно гарантированному перечню услуг по погребению"</t>
  </si>
  <si>
    <t>999000П290</t>
  </si>
  <si>
    <t>230070С520</t>
  </si>
  <si>
    <t>2300702766</t>
  </si>
  <si>
    <t>0300100461</t>
  </si>
  <si>
    <t>0600100771</t>
  </si>
  <si>
    <t>0600200772</t>
  </si>
  <si>
    <t>0400100563</t>
  </si>
  <si>
    <t>0500100667</t>
  </si>
  <si>
    <t>050010С030</t>
  </si>
  <si>
    <t>0500400670</t>
  </si>
  <si>
    <t>0700200876</t>
  </si>
  <si>
    <t>Субвенции на реализацию Закона Хабаровского края от 31.10.2007 № 147 "О наделении органов местного самоуправления государственными полномочиями Хабаровского края по реализации отдельных направлений приоритетного национального проекта "Образование" (классное руководство)</t>
  </si>
  <si>
    <t>250010П100</t>
  </si>
  <si>
    <t>2500101031</t>
  </si>
  <si>
    <t>2500401034</t>
  </si>
  <si>
    <t>3200300000</t>
  </si>
  <si>
    <t>3200000000</t>
  </si>
  <si>
    <t>3200303281</t>
  </si>
  <si>
    <t>3800103811</t>
  </si>
  <si>
    <t>1500401620</t>
  </si>
  <si>
    <t>2400201816</t>
  </si>
  <si>
    <t>2400301818</t>
  </si>
  <si>
    <t>250010И030</t>
  </si>
  <si>
    <t>731000П110</t>
  </si>
  <si>
    <t>9990000003</t>
  </si>
  <si>
    <t>225000П140</t>
  </si>
  <si>
    <t>225000С020</t>
  </si>
  <si>
    <t>2250002665</t>
  </si>
  <si>
    <t>222000С020</t>
  </si>
  <si>
    <t>2220002662</t>
  </si>
  <si>
    <t>223000И050</t>
  </si>
  <si>
    <t>223000С020</t>
  </si>
  <si>
    <t>2230002663</t>
  </si>
  <si>
    <t>2230051440</t>
  </si>
  <si>
    <t>224000И050</t>
  </si>
  <si>
    <t>224000С020</t>
  </si>
  <si>
    <t>2240002664</t>
  </si>
  <si>
    <t>2240051480</t>
  </si>
  <si>
    <t>2210002661</t>
  </si>
  <si>
    <t>3600403641</t>
  </si>
  <si>
    <t>200010С420</t>
  </si>
  <si>
    <t>1900102033</t>
  </si>
  <si>
    <t>9990000005</t>
  </si>
  <si>
    <t>9990000207</t>
  </si>
  <si>
    <t>2900302843</t>
  </si>
  <si>
    <t>2900402847</t>
  </si>
  <si>
    <t>2900502848</t>
  </si>
  <si>
    <t>999000С280</t>
  </si>
  <si>
    <t>200010C560</t>
  </si>
  <si>
    <t>0300200462</t>
  </si>
  <si>
    <t>7210000001</t>
  </si>
  <si>
    <t>7220000002</t>
  </si>
  <si>
    <t>7410000001</t>
  </si>
  <si>
    <t>7420000001</t>
  </si>
  <si>
    <t>7420000002</t>
  </si>
  <si>
    <t>0100100251</t>
  </si>
  <si>
    <t>0100200252</t>
  </si>
  <si>
    <t>0100300253</t>
  </si>
  <si>
    <t>0100400254</t>
  </si>
  <si>
    <t>0200100356</t>
  </si>
  <si>
    <t>0200200356</t>
  </si>
  <si>
    <t>0200300356</t>
  </si>
  <si>
    <t>0200400356</t>
  </si>
  <si>
    <t>0200500356</t>
  </si>
  <si>
    <t>0200600356</t>
  </si>
  <si>
    <t>0200700356</t>
  </si>
  <si>
    <t>0200800356</t>
  </si>
  <si>
    <t>0200900357</t>
  </si>
  <si>
    <t>0201000358</t>
  </si>
  <si>
    <t>0201100359</t>
  </si>
  <si>
    <t>2600101135</t>
  </si>
  <si>
    <t>2600101136</t>
  </si>
  <si>
    <t>2600150200</t>
  </si>
  <si>
    <t>2300102766</t>
  </si>
  <si>
    <t>2300202766</t>
  </si>
  <si>
    <t>2300302766</t>
  </si>
  <si>
    <t>2300402766</t>
  </si>
  <si>
    <t>2300502766</t>
  </si>
  <si>
    <t>2300602766</t>
  </si>
  <si>
    <t>2300802766</t>
  </si>
  <si>
    <t>3500103511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</si>
  <si>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</t>
  </si>
  <si>
    <t>Ведомственная структура расходов районного бюджета на 2016 год</t>
  </si>
  <si>
    <t>Субвенции на реализацию Закона Хабаровского края от 25.11.2009 № 276 "О наделении органов местного самоуправления Хабаровского края отдельными государственными полномочиями Хабаровского края по государственному управлению охраной труда"</t>
  </si>
  <si>
    <t>Субсидии на компенсацию выпадающих доходов из-за разницы между установленным тарифом на перевозку пассажиров и багажа и экономически обоснованным тарифом предприятиям водного транспорта, осуществляющим перевозки между поселениями в границах муниципального района в рамках муниципальной программы "Развитие пассажирского транспорта и транспортной инфраструктуры в Николаевском муниципальном районе"</t>
  </si>
  <si>
    <t>к решению Собрания депутатов</t>
  </si>
  <si>
    <t>Николаевского муниципального</t>
  </si>
  <si>
    <t>Наименование показателя</t>
  </si>
  <si>
    <t>ЦСР</t>
  </si>
  <si>
    <t>Муниципальная программа «Развитие детского и юношеского спорта в Николаевском муниципальном районе»</t>
  </si>
  <si>
    <t>Создание условий для получения в полном объёме дополнительного образования по видам спорта в рамках муниципальной программы «Развитие детского и юношеского спорта в Николаевском муниципальном районе»</t>
  </si>
  <si>
    <t>Организация участия в краевых, районных мероприятиях в рамках муниципальной программы «Развитие детского и юношеского спорта в Николаевском муниципальном районе»</t>
  </si>
  <si>
    <t>Развитие материально-технической базы в рамках муниципальной программы «Развитие детского и юношеского спорта в Николаевском муниципальном районе»</t>
  </si>
  <si>
    <t>Муниципальная программа «Развитие основных направлений молодёжной политики в Николаевском муниципальном районе»</t>
  </si>
  <si>
    <t>Формирование условий для гражданского становления молодёжи в рамках муниципальной программы «Развитие основных направлений молодёжной политики в Николаевском муниципальном районе »</t>
  </si>
  <si>
    <t>Решение вопросов занятости молодёжи, поддержка молодых семей в рамках муниципальной программы «Развитие основных направлений молодёжной политики в Николаевском муниципальном районе »</t>
  </si>
  <si>
    <t>Правовая защита, социальная адаптация молодёжи, развитие системы молодёжных социальных служб в рамках муниципальной программы «Развитие основных направлений молодёжной политики в Николаевском муниципальном районе »</t>
  </si>
  <si>
    <t>Развитие системы информационного обеспечения молодёжной политики в рамках муниципальной программы «Развитие основных направлений молодёжной политики в Николаевском муниципальном районе »</t>
  </si>
  <si>
    <t>Развитие художественного творчества молодёжи и поддержка талантливой молодёжи в рамках муниципальной программы «Развитие основных направлений молодёжной политики в Николаевском муниципальном районе »</t>
  </si>
  <si>
    <t>Информационно-методическая и кадровая работа по поддержке деятельности молодёжных и детских общественных объединений в рамках муниципальной программы «Развитие основных направлений молодёжной политики в Николаевском муниципальном районе »</t>
  </si>
  <si>
    <t>Проведение районных мероприятий с молодёжными и детскими общественными объединениями в рамках муниципальной программы «Развитие основных направлений молодёжной политики в Николаевском муниципальном районе »</t>
  </si>
  <si>
    <t>Проведение конкурса общественно-полезных проектов на получение муниципальных грантов среди детских и молодёжных общественных объединений в рамках муниципальной программы «Развитие основных направлений молодёжной политики в Николаевском муниципальном районе »</t>
  </si>
  <si>
    <t>Поддержка детских и молодёжных общественных объединений, реализующих молодёжную политику в Николаевском районе в рамках муниципальной программы «Развитие основных направлений молодёжной политики в Николаевском муниципальном районе »</t>
  </si>
  <si>
    <t>Система подготовки кадров и хозяйственная деятельность в рамках муниципальной программы «Развитие основных направлений молодёжной политики в Николаевском муниципальном районе »</t>
  </si>
  <si>
    <t>Развитие инфраструктуры сферы молодёжной политики в рамках муниципальной программы «Развитие основных направлений молодёжной политики в Николаевском муниципальном районе »</t>
  </si>
  <si>
    <t>Муниципальная программа «Организация мероприятий межпоселенческого характера по охране окружающей среды на территории Николаевского муниципального района »</t>
  </si>
  <si>
    <t>Экологическое просвещение населения и вовлечение в деятельность по охране окружающей среды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 »</t>
  </si>
  <si>
    <t>Предоставление информации о состоянии окружающей среды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 »</t>
  </si>
  <si>
    <t>Муниципальная программа «Развитие системы отдыха и оздоровления детей в Николаевском муниципальном районе»</t>
  </si>
  <si>
    <t>Обеспечение и совершенствование форм отдыха, оздоровления и занятости детей в рамках муниципальной программы «Развитие системы отдыха и оздоровления детей в Николаевском муниципальном районе »</t>
  </si>
  <si>
    <t>Муниципальная программа «Развитие дополнительного образования детей в Николаевском муниципальном районе »</t>
  </si>
  <si>
    <t>Обеспечение условий функционирования системы муниципальных организаций, осуществляющих услуги дополнительного образования детей в рамках муниципальной программы «Развитие дополнительного образования детей в Николаевском муниципальном районе »</t>
  </si>
  <si>
    <t>Совершенствование подготовки учащихся в области дополнительного образования детей в рамках муниципальной программы «Развитие дополнительного образования детей в Николаевском муниципальном районе »</t>
  </si>
  <si>
    <t>Муниципальная программа «Развитие дошкольного образования в Николаевском муниципальном районе »</t>
  </si>
  <si>
    <t>Обеспечение условий функционирования системы муниципальных организаций, осуществляющих услуги дошкольного образования в рамках муниципальной программы «Развитие дошкольного образования в Николаевском муниципальном районе »</t>
  </si>
  <si>
    <t>Субвенции на реализацию Закона Хабаровского края от 14.11.2007 № 153 "О наделении органов местного самоуправления Хабаров-ского края отдельными гос-ударственными полномочи-ями Хабаровского края по предоставлению отдельных гарантий прав граждан в области образования" в ча-сти выплаты компенсации части родительской платы за со-держание детей в му-ниципальных образователь-ных учреждениях, реализу-ющих основную общеобра-зовательную программу дошкольного образования</t>
  </si>
  <si>
    <t>Обеспечение доступности дошкольного образования в рамках муниципальной программы «Развитие дошкольного образования в Николаевском муниципальном районе »</t>
  </si>
  <si>
    <t>Муниципальная программа «Школьное питание »</t>
  </si>
  <si>
    <t>Обеспечение качественного сбалансированного питания в рамках муниципальной программы «Школьное питание »</t>
  </si>
  <si>
    <t>Предоставление финансовых средств на проведение ежегодного праздника «День российского предпринимательства» в рамках муниципальной программы «Содействие развитию малого и среднего предпринимательства»</t>
  </si>
  <si>
    <t>Муниципальная программа «Социальная поддержка отдельных категорий граждан, проживающих на территории Николаевского муниципального района»</t>
  </si>
  <si>
    <t>Меры по улучшению положения граждан старшего поколения, повышению степени их социальной защищенности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</si>
  <si>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Оказание адресной социальной и материальной помощи гражданам, попавшим в трудную жизненную  ситуацию, пострадавшим в результате чрезвычайных ситуаций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</si>
  <si>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Проведение социокультурных мероприятий, акций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</si>
  <si>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 xml:space="preserve">  Проведение мероприятий в рамках муниципальной программы "Социальная поддержка отдельных категорий граждан, проживающих на территории Николаевского муниципального района"</t>
  </si>
  <si>
    <t>Предоставление льгот гражданам, удостоенным звания «Почетный гражданин Николаевского муниципального района»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</si>
  <si>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Оказание финансовой поддержки общественным организациям в рамках муниципальной программы «Социальная поддержка отдельных категорий граждан, проживающих на территории Николаевского муниципального района»</t>
  </si>
  <si>
    <t>«Управление муниципальным имуществом Николаевского муниципального района»</t>
  </si>
  <si>
    <t>Оформление прав на объекты недвижимого имущества, находящиеся в муниципальной собственности в рамках муниципальной программы «Управление муниципальным имуществом Николаевского муниципального района»</t>
  </si>
  <si>
    <t>Муниципальная программа «Комплексное развитие систем коммунальной инфраструктуры поселений Николаевского муниципального района»</t>
  </si>
  <si>
    <t>Обеспечение улучшения надежности  жизнеобеспечения населения в рамках муниципальной программы «Комплексное развитие систем коммунальной инфраструктуры поселений Николаевского муниципального района»</t>
  </si>
  <si>
    <t xml:space="preserve">  Субвенции на реализацию Закона Хабаровского края от 31.10.2007 № 143 "О наделении органов местного самоуправления Хабаров-ского края государственны-ми полномочиями Хабаров-ского края по возмещению организациям убытков, свя-занных с применением ре-гулируемых тарифов на электрическую энергию, поставляемую населению в зонах децентрализованного энергоснабжения"</t>
  </si>
  <si>
    <t>Субсидии из краевого бюджета на строительство реконструкцию или техническое перевооружение объектов капитального строительства муниципальной собственности. включенных в Перечень краевых адресных инвестиционных проектов. в рамках подпрограммы "Энергосбережение и повышение энергетической эффективности" государственной программы хабаровского края "Энергоэффективность и развитие энергетики в Хабаровском крае"</t>
  </si>
  <si>
    <t>Сохранение, использование и популяризация объектов культурного наследия (памятников истории и культуры), памятных знаков, расположенных на территории муниципального района в рамках муниципальной программы в рамках муниципальной программы «Развитие культуры в Николаевском муниципальном районе »</t>
  </si>
  <si>
    <t>Развитие музейной деятельности в рамках муниципальной программы «Развитие культуры в Николаевском муниципальном районе »</t>
  </si>
  <si>
    <t>Развитие библиотечной деятельности в рамках муниципальной программы «Развитие культуры в Николаевском муниципальном районе »</t>
  </si>
  <si>
    <t>Иные межбюджетные трансферты на комплекто-вание книжных фондов библиотек муниципальных образований края</t>
  </si>
  <si>
    <t>Развитие культурно - досуговой деятельности и кинообслуживания населения в рамках муниципальной программы «Развитие культуры в Николаевском муниципальном районе »</t>
  </si>
  <si>
    <t>Развитие системы дополнительного образования детей в сфере культуры в рамках муниципальной программы «Развитие культуры в Николаевском муниципальном районе»</t>
  </si>
  <si>
    <t>Муниципальная программа «Развитие физической культуры и спорта в Николаевском муниципальном районе »</t>
  </si>
  <si>
    <t xml:space="preserve">Развитие национальных видов спорта в рамках муниципальной программы «Развитие физической культуры и спорта в Николаевском муниципальном районе » </t>
  </si>
  <si>
    <t>Организация и проведение спортивно-массовых мероприятий в рамках муниципальной программы «Развитие физической культуры и спорта в Николаевском муниципальном районе »</t>
  </si>
  <si>
    <t>Организация и проведение физкультурно-спортивных мероприятий по видам спорта в рамках муниципальной программы «Развитие физической культуры и спорта в Николаевском муниципальном районе »</t>
  </si>
  <si>
    <t xml:space="preserve">  Мероприятия в области физической культуры и спорта в рамках муниципальной программы "Развитие физической культуры и спорта в Николаевском муниципальном районе"</t>
  </si>
  <si>
    <t>Организация проведения районных физкультурно-спортивных мероприятий для учащихся общеобразовательных учреждений в рамках муниципальной программы «Развитие физической культуры и спорта в Николаевском муниципальном районе »</t>
  </si>
  <si>
    <t>Организация участия в районных, краевых мероприятиях в рамках муниципальной программы «Развитие физической культуры и спорта в Николаевском муниципальном районе »</t>
  </si>
  <si>
    <t>Популяризация достижений в области физической культуры и спорта в рамках муниципальной программы «Развитие физической культуры и спорта в Николаевском муниципальном районе»</t>
  </si>
  <si>
    <t>Развитие инфраструктуры и материально-технической базы физической культуры и спорта в рамках муниципальной программы «Развитие физической культуры и спорта в Николаевском муниципальном районе »</t>
  </si>
  <si>
    <t>Информационное обеспечение в рамках муниципальной программы «Развитие физической культуры и спорта в Николаевском муниципальном районе »</t>
  </si>
  <si>
    <t>Муниципальная программа «Педагогические кадры Николаевского муниципального района »</t>
  </si>
  <si>
    <t>Повышение профессионализма педагогических и руководящих работников муниципальной системы образования района в рамках муниципальной программы «Педагогические кадры Николаевского муниципального района »</t>
  </si>
  <si>
    <t>Создание условий для закрепления педагогических кадров в образовательных учреждениях посредством новых механизмов финансово-экономического стимулирования и социальной поддержки в рамках муниципальной программы «Педагогические кадры Николаевского муниципального района »</t>
  </si>
  <si>
    <t>Муниципальная программа «Развитие содержания образования Николаевского муниципального района Хабаровского края»</t>
  </si>
  <si>
    <t>Обеспечение условий функционирования системы общего образования в рамках муниципальной программы «Развитие содержания образования Николаевского муниципального района Хабаровского края»</t>
  </si>
  <si>
    <t>Субвенции на обеспечение государственных гарантий реализации прав на получе-ние общедоступного и бес-платного дошкольного, начального общего, основ-ного общего, среднего об-щего образования в муни-ципальных общеобразова-тельных организациях</t>
  </si>
  <si>
    <t>Субвенции на реализацию Закона Хабаровского края от 31.10.2007 № 147 "О наделении органов местного самоуправления государ-ственными полномочиями Хабаровского края по реа-лизации отдельных направ-лений приоритетного наци-онального проекта "Образо-вание" (классное руковод-ство)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</si>
  <si>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обеспечения детей-сирот, детей, оставшихся без попечения родителей, и лиц из их числа бесплатным проездом на городском, пригородном, в сельской местности на внутрирайонном транспорте (кроме такси)</t>
  </si>
  <si>
    <t>Создание условий для реализации творческих способностей, профессиональной и социальной самореализации обучающихся, посредством расширения направленности профильного обучения, а также финансово-экономического стимулирования и социальной поддержки детей, имеющих академическую одаренность в рамках муниципальной программы «Развитие содержания образования Николаевского муниципального района Хабаровского края»</t>
  </si>
  <si>
    <t>Муниципальная программа «Молодым семьям – доступное жилье»</t>
  </si>
  <si>
    <t>Поддержка молодых семей в решении жилищной проблемы в рамках муниципальной программы «Молодым семьям – доступное жилье»</t>
  </si>
  <si>
    <t xml:space="preserve">  Предоставление социальных выплат молодым семьям на приобретение жилья в рамках муниципальной программы "Молодым семьям - доступное жилье"</t>
  </si>
  <si>
    <t xml:space="preserve">  Предоставление социальных выплат молодым семьям на строительство жилья в рамках муниципальной программы Молодым семьям - доступное жильё</t>
  </si>
  <si>
    <t xml:space="preserve">  Субсидии краевого бюджета на софинансирование расходных обязательств муниципальных образований края на предоставление социальных выплат молодым семьям на приобретение жилого помещения или создание объекта индивидуального жилищного строительства (федеральные средства)</t>
  </si>
  <si>
    <t>Муниципальная программа «Развитие пассажирского транспорта и транспортной инфраструктуры в Николаевском муниципальном районе»</t>
  </si>
  <si>
    <t>Субсидии на компенсацию выпадающих доходов из-за разницы между установленным тарифом на перевозку пассажиров и багажа и экономически обоснованным тарифом транспортным предприятиям, осуществляющим перевозки между поселениями в границах муниципального района в рамках муниципальной программы «Развитие пассажирского транспорта и транспортной инфраструктуры в Николаевском муниципальном районе»</t>
  </si>
  <si>
    <t xml:space="preserve">  Субсидии на компенсацию выпа-дающих доходов из-за разницы между установленным тарифом на перевозку пассажиров и багажа и экономически обоснованным та-рифом предприятиям водного транспорта, осуществляющим пе-ревозки между поселениями в гра-ницах муниципального района в рамках муниципальной програм-мы Развитие пассажирского транс-порта и транспортной инфраструкту-ры в Николаевском муниципальном районе на 2014-2018 годы</t>
  </si>
  <si>
    <t>Муниципальная программа «Строительство,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района»</t>
  </si>
  <si>
    <t>Содержание автомобильных дорог местного значения и ремонт инженерных сооружений в рамках муниципальной программы «Строительство,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района»</t>
  </si>
  <si>
    <t>Проведение инвентаризации и паспортизации автомобильных дорог местного значения и  инженерных сооружений на них в рамках муниципальной программы «Строительство,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района»</t>
  </si>
  <si>
    <t>Муниципальная программа «Поддержка общественно-гражданских инициатив в области развития физической культуры и спорта в Николаевском муниципальном районе »</t>
  </si>
  <si>
    <t xml:space="preserve">Поддержка общественно-гражданских инициатив в области развития физической культуры и спорта в Николаевском муниципальном районе </t>
  </si>
  <si>
    <t>Муниципальная программа "Развитие муниципальной службы в Николаевском муниципальном районе"</t>
  </si>
  <si>
    <t>Развитие кадрового потенциала муниципальной службы, оптимизация единой системы обучения муниципальных служащих в рамках муниципальной программы "Развитие муниципальной службы в Николаевском муниципальном районе"</t>
  </si>
  <si>
    <t>Повышение эффективности муниципальной службы и результативности профессиональной служебной деятельности муниципальных служащих в рамках муниципальной программы "Развитие муниципальной службы в Николаевском муниципальном районе"</t>
  </si>
  <si>
    <t>Муниципальная программа "Повышение сейсмоустойчивости социальных объектов в Николаевском муниципальном районе"</t>
  </si>
  <si>
    <t>Проектирование, капитальный ремонт и реконструкция существующих социальных объектов на предмет их сейсмоусиления в рамках муниципальной программы "Повышение сейсмоустойчивости социальных объектов в Николаевском муниципальном районе"</t>
  </si>
  <si>
    <t xml:space="preserve">  Разработка проектно-сметной документации с прохождением технической экспертизы, производство строительно-монтажных работ в рамках муниципальной программы "Повышение сейсмоустойчивуости социальных объектов в Николаевском муниципальном районе"</t>
  </si>
  <si>
    <t>Муниципальная программа "Повышение эффективности управления муниципальными финансами в Николаевском муниципальном районе"</t>
  </si>
  <si>
    <t>Поддержка устойчивого исполнения местных бюджетов и содействие повышению качества управления муниципальными финансами в рамках муниципальной программы "Повышение эффективности управления муниципальными финансами в Николаевском муниципальном районе"</t>
  </si>
  <si>
    <t xml:space="preserve">  Предоставление межбюджетных трансфертов на поддержку мер по обеспечению сбалансированности местных бюджетов в рамках муниципальной программы «Повышение эффективности управления муниципальными финансами в Николаевском муниципальном районе»</t>
  </si>
  <si>
    <t>Выравнивание бюджетной обеспеченности поселений из районного фонда финан-совой поддержки в рамках непрограммных расходов органов местного само-управления и муниципаль-ных учреждений за счет субвенции из краевого бюджета на реализацию Закона Хабаровского края от 30.11.2005 № 312 "О наделении органов местного самоуправления муниципальных районов полномочиями органов государственной власти Хабаровского края по расчету и предоставлению дотаций на выравнива-ние бюджетной обеспеченности поселений за счет средств краевого бюджета"</t>
  </si>
  <si>
    <t>Обеспечение функционирования высшего должностного лица муниципального образования</t>
  </si>
  <si>
    <t>Глава муниципального образования</t>
  </si>
  <si>
    <t>Обеспечение деятельности Представительных органов муниципальных образований</t>
  </si>
  <si>
    <t>0000</t>
  </si>
  <si>
    <t>Председатель Представительного органа муниципальных образований</t>
  </si>
  <si>
    <t xml:space="preserve">  Расходы на выплаты по оплате труда работников органов местного самоуправления</t>
  </si>
  <si>
    <t>Аппарат Представительного органа муниципальных образований</t>
  </si>
  <si>
    <t xml:space="preserve">  Расходы на обеспечение функций органов местного самоуправления</t>
  </si>
  <si>
    <t>Обеспечение деятельности исполнительных органов местного самоуправления</t>
  </si>
  <si>
    <t>Центральный аппарат</t>
  </si>
  <si>
    <t>Обеспечение деятельности Контрольно-счетной палаты муниципального образования</t>
  </si>
  <si>
    <t>Председатель контрольно-счётной палаты</t>
  </si>
  <si>
    <t>Аппарат Контрольно-счетной палаты</t>
  </si>
  <si>
    <t>Непрограммные расходы органов местного самоуправления и муниципальных учреждений</t>
  </si>
  <si>
    <t>Прочие непрограммные расходы в рамках непрограммных расходов органов местного самоуправления и муниципальных учреждений</t>
  </si>
  <si>
    <t>Закупка товаров, работ, услуг в целях формирования государственного материального резерва вне рамок государственного оборонного заказа</t>
  </si>
  <si>
    <t>Распределение бюджетных ассигнований по целевым статьям (муниципальным программам района, не включенным в муниципальные программы района направлениям деятельности), группам (группам и подгруппам) видов расходов классификации расходов бюджетов на 2016 год</t>
  </si>
  <si>
    <t>0100000000</t>
  </si>
  <si>
    <t>0100100000</t>
  </si>
  <si>
    <t>010010С040</t>
  </si>
  <si>
    <t>0100200000</t>
  </si>
  <si>
    <t>0100300000</t>
  </si>
  <si>
    <t>Внутришкольная работа и работа по подготовке и переподготовке кадров в рамках муниципальной программы «Развитие детского и юношеского спорта в Николаевском муниципальном районе»</t>
  </si>
  <si>
    <t>0100400000</t>
  </si>
  <si>
    <t>0200000000</t>
  </si>
  <si>
    <t>0200100000</t>
  </si>
  <si>
    <t>0200200000</t>
  </si>
  <si>
    <t>0200300000</t>
  </si>
  <si>
    <t>0200400000</t>
  </si>
  <si>
    <t>0200500000</t>
  </si>
  <si>
    <t>0200600000</t>
  </si>
  <si>
    <t>0200700000</t>
  </si>
  <si>
    <t>0200800000</t>
  </si>
  <si>
    <t>0200900000</t>
  </si>
  <si>
    <t>0201000000</t>
  </si>
  <si>
    <t>0201100000</t>
  </si>
  <si>
    <t>0300000000</t>
  </si>
  <si>
    <t>0300100000</t>
  </si>
  <si>
    <t>0300200000</t>
  </si>
  <si>
    <t>0400000000</t>
  </si>
  <si>
    <t>0400100000</t>
  </si>
  <si>
    <t>0500000000</t>
  </si>
  <si>
    <t>0500100000</t>
  </si>
  <si>
    <t>0500400000</t>
  </si>
  <si>
    <t>0600000000</t>
  </si>
  <si>
    <t>0600100000</t>
  </si>
  <si>
    <t>0600200000</t>
  </si>
  <si>
    <t>0700000000</t>
  </si>
  <si>
    <t>0700200000</t>
  </si>
  <si>
    <t>1300000000</t>
  </si>
  <si>
    <t>1300200000</t>
  </si>
  <si>
    <t>130020С260</t>
  </si>
  <si>
    <t>1300500000</t>
  </si>
  <si>
    <t>1300501499</t>
  </si>
  <si>
    <t>1500000000</t>
  </si>
  <si>
    <t>1500100000</t>
  </si>
  <si>
    <t>1500200000</t>
  </si>
  <si>
    <t>1500300000</t>
  </si>
  <si>
    <t>1500400000</t>
  </si>
  <si>
    <t>1500500000</t>
  </si>
  <si>
    <t>1900000000</t>
  </si>
  <si>
    <t>1900100000</t>
  </si>
  <si>
    <t>2000000000</t>
  </si>
  <si>
    <t>2000100000</t>
  </si>
  <si>
    <t>200010С560</t>
  </si>
  <si>
    <t>2200000000</t>
  </si>
  <si>
    <t>2210000000</t>
  </si>
  <si>
    <t>2220000000</t>
  </si>
  <si>
    <t>2230000000</t>
  </si>
  <si>
    <t>2240000000</t>
  </si>
  <si>
    <t>2250000000</t>
  </si>
  <si>
    <t>2300000000</t>
  </si>
  <si>
    <t>2300100000</t>
  </si>
  <si>
    <t>2300200000</t>
  </si>
  <si>
    <t>2300300000</t>
  </si>
  <si>
    <t>2300400000</t>
  </si>
  <si>
    <t>2300500000</t>
  </si>
  <si>
    <t>2300600000</t>
  </si>
  <si>
    <t>2300700000</t>
  </si>
  <si>
    <t>2300800000</t>
  </si>
  <si>
    <t>2400000000</t>
  </si>
  <si>
    <t>2400200000</t>
  </si>
  <si>
    <t>2400300000</t>
  </si>
  <si>
    <t>2500000000</t>
  </si>
  <si>
    <t>2500100000</t>
  </si>
  <si>
    <t>2500400000</t>
  </si>
  <si>
    <t>2600000000</t>
  </si>
  <si>
    <t>2600100000</t>
  </si>
  <si>
    <t>260010С240</t>
  </si>
  <si>
    <t>2800000000</t>
  </si>
  <si>
    <t>2800300000</t>
  </si>
  <si>
    <t>2900000000</t>
  </si>
  <si>
    <t>2900300000</t>
  </si>
  <si>
    <t>2900400000</t>
  </si>
  <si>
    <t>2900500000</t>
  </si>
  <si>
    <t>320000000</t>
  </si>
  <si>
    <t>3400000000</t>
  </si>
  <si>
    <t>3400851690</t>
  </si>
  <si>
    <t>3400899990</t>
  </si>
  <si>
    <t>3500000000</t>
  </si>
  <si>
    <t>3500100000</t>
  </si>
  <si>
    <t>3600000000</t>
  </si>
  <si>
    <t>3600300000</t>
  </si>
  <si>
    <t>3600400000</t>
  </si>
  <si>
    <t>3700000000</t>
  </si>
  <si>
    <t>3700200000</t>
  </si>
  <si>
    <t>3700300000</t>
  </si>
  <si>
    <t>3800000000</t>
  </si>
  <si>
    <t>3800100000</t>
  </si>
  <si>
    <t>3900000000</t>
  </si>
  <si>
    <t>3900100000</t>
  </si>
  <si>
    <t>7220000000</t>
  </si>
  <si>
    <t>7420000000</t>
  </si>
  <si>
    <t>999000И020</t>
  </si>
  <si>
    <t>999000С640</t>
  </si>
  <si>
    <t>9990001149</t>
  </si>
  <si>
    <t>3400600000</t>
  </si>
  <si>
    <t>Обеспечение жильем граждан, проживающих на условиях социального найма в жилых помещениях, находящихся в муниципальной собственности и в установленном порядке признанных непригодными для проживания в рамках муниципальной программы "Развитие жилищного строительства в Николаевском муниципальном районе"</t>
  </si>
  <si>
    <t>1400601461</t>
  </si>
  <si>
    <t>Формирование резервов материальных ресурсов для ликвидации чрезвычайных ситуаций в рамках муниципальной программы "Защита населения и территории Николаевского муниципального района от чрезвычайных ситуаций, обеспечение пожарной безопасности и безопасности людей на водных объектах"</t>
  </si>
  <si>
    <t>1400000000</t>
  </si>
  <si>
    <t>1400600000</t>
  </si>
  <si>
    <t>Муниципальная программа "Защита населения и территории Николаевского муниципального района от чрезвычайных ситуаций, обеспечение пожарной безопасности и безопасности людей на водных объектах"</t>
  </si>
  <si>
    <t>Создание резервов материальных ресурсов для ликвидации срезвычайных ситуаций в рамках муниципальной программы "Защита населения и территории Николаевского муниципального района от чрезвычайных ситуаций, обеспечение пожарной безопасности и безопасности людей на водных объектах"</t>
  </si>
  <si>
    <t>Муниципальная программа "Доступная среда"</t>
  </si>
  <si>
    <t>Обеспечение доступности приоритетных объектов для беспрепятственного доступа и получения услуг инвалидами и другими маломобильными группами населения в рамках муниципальной программы "Доступная среда"</t>
  </si>
  <si>
    <t>2700000000</t>
  </si>
  <si>
    <t>2700101236</t>
  </si>
  <si>
    <t>0300100460</t>
  </si>
  <si>
    <t>Природоохранные мероприятия в рамках муниципальной программы "Организация мероприятий межпоселенческого характера по охране окружающей среды на территории Николаевского муниципального района"</t>
  </si>
  <si>
    <t>Мероприятия по дооборудованию приоритетных объектов для беспрепятственного доступа и получения услуг инвалидами и другими маломобильными группами населения в рамках муниципальной программы "Доступная среда"</t>
  </si>
  <si>
    <t>2700100000</t>
  </si>
  <si>
    <t>0900201089</t>
  </si>
  <si>
    <t>Обеспечение возможности информирования граждан о фактах совершения коррупционных правонарушений в рамках муниципальной программы "Предупреждение коррупции в Николаевском муниципальном районе"</t>
  </si>
  <si>
    <t>1000401194</t>
  </si>
  <si>
    <t>Мероприятия по диагностике наркотических средств в рамках муниципальной программы "Комплексные меры противодействия распространению наркомании и незаконному обороту наркотиков на территории Николаевского муниципального района"</t>
  </si>
  <si>
    <t>0900000000</t>
  </si>
  <si>
    <t>Муниципальная программа "Предупреждение коррупции в Николаевсском муниципальном районе"</t>
  </si>
  <si>
    <t>0900200000</t>
  </si>
  <si>
    <t>Создание условий для сообщения гражданам о фактах злоупотребления должностным положением, имеющим коррупционную составляющую в рамках муниципальной программы "Предупреждение коррупции в Николаевском муниципальном районе"</t>
  </si>
  <si>
    <t>1000000000</t>
  </si>
  <si>
    <t>1000400000</t>
  </si>
  <si>
    <t>Муниципальная пргограмма "Комплексные меры противодействия распространению наркомании и незаконному обороту наркотиков на территории Николаевского муниципального района"</t>
  </si>
  <si>
    <t>Меры медико-социальной профилактики наркомании в рамках муниципальной программы "Комплексные меры противодействия распространению наркомании и незаконному обороту наркотиков на территории Николаевского муниципального района"</t>
  </si>
  <si>
    <t>1300100000</t>
  </si>
  <si>
    <t>1300101312</t>
  </si>
  <si>
    <t>Содействие расширению доступа объектов малого и среднего предпринимательства к финансовым ресурсам в рамках муниципальной программы "Содействие развитию малого и среднего предпринимательства"</t>
  </si>
  <si>
    <t>Субсидирование части затрат субъектов малого и среднего предпринимательства, связанные с производством товаров, выполнением работ, оказанием услуг в приоритетных отраслях экономики в рамках муниципальной программы "Содействие развитию малого и среднего предпринимательства"</t>
  </si>
  <si>
    <t>Создание условий для начала предпринимательской деятельности в рамках муниципальной программы "Содействие развитию малого и среднего предпринимательства"</t>
  </si>
  <si>
    <t>1300201321</t>
  </si>
  <si>
    <t>Предоставление субсидий (грантов) начинающим субъектам малого и среднего предпринимательства в рамках муниципальной программы "Содействие развитию малого и среднего предпринимательства"</t>
  </si>
  <si>
    <t>3700203724</t>
  </si>
  <si>
    <t>Мероприятия в области социальной защиты коренных народов «Содействие развитию коренных и малочисленных народов Севера, проживающих на территории Николаевского муниципального района"</t>
  </si>
  <si>
    <t>Мероприятия, направленные на повышение общественной активности и самоорганизации коренных народов в рамках муниципальной программы «Содействие развитию коренных и малочисленных народов Севера, проживающих на территории Николаевского муниципального района"</t>
  </si>
  <si>
    <t xml:space="preserve">Повышение общественной активности и самоорганизации коренных народов в рамках муниципальной программы «Содействие развитию коренных и малочисленных народов Севера, проживающих на территории Николаевского муниципального района» </t>
  </si>
  <si>
    <t>Фонд оплаты труда казенных учреждений</t>
  </si>
  <si>
    <t xml:space="preserve">Муниципальная программа «Содействие развитию малого и среднего предпринимательства в Николаевском муниципальном районе» </t>
  </si>
  <si>
    <t>Содействие расширению доступа объектов малого и среднего предпринимательства к финансовым ресурсам в рамках муниципальной программы "Содействие развитию малого и среднего предпринимательства в Николаевском муниципальном районе"</t>
  </si>
  <si>
    <t>Субсидирование части затрат субъектов малого и среднего предпринимательства, связанные с производством товаров, выполнением работ, оказанием услуг в приоритетных отраслях экономики в рамках муниципальной программы "Содействие развитию малого и среднего предпринимательства в Николаевском муниципальном районе"</t>
  </si>
  <si>
    <t>Муниципальная программа "Развитие культуры в Николаевском муниципальном районе"</t>
  </si>
  <si>
    <t>Содержание автомобильной дороги Подъезд к р.п.Лазарев в рамках муниципальной программы "Строительство,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района"</t>
  </si>
  <si>
    <t>Проведение инвентаризации и паспортизации автомобильных дорог местного значения и  инженерных сооружений на них в рамках муниципальной программы 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</t>
  </si>
  <si>
    <t>Обновление парка автодорожной техники в рамках муниципальной программы «Строительство,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района"</t>
  </si>
  <si>
    <t>Обновление парка автодорожной техники (покупка автогрейдера, самосвалов, экскаваторов, грейдозеров) в рамках муниципальной программы "Строительство, реконструкция, капитальный ремонт, ремонт и содержание автомобильных дорог местного значения вне границ населенных пунктов в границах Николаевского муниципального района"</t>
  </si>
  <si>
    <t>Муниципальная программа «Развитие жилищного строительства в Николаевском муниципальном районе"</t>
  </si>
  <si>
    <t>Муниципальная программа «Содействие развитию коренных  малочисленных народов Севера, проживающих на территории Николаевского муниципального района»</t>
  </si>
  <si>
    <t>Повышение образовательного уровня, сохранение национальной культуры, традиций коренных народов, оказание содействия в обеспечении социальной защиты и укрепления здоровья коренных народов в рамках муниципальной программы «Содействие развитию коренных  малочисленных народов Севера, проживающих на территории Николаевского муниципального района»</t>
  </si>
  <si>
    <t>Мероприятия в области социальной защиты коренных народов в рамках муниципальной программы «Содействие развитию коренных и малочисленных народов Севера, проживающих на территории Николаевского муниципального района"</t>
  </si>
  <si>
    <t>Субвенции на реализацию Закона Хабаровского края от 31.10.2007 № 147 "О наделении органов местного самоуправления государственными полномочиями Хабаровского края по реализации отдельных направлений приоритетного национального проекта "Образование" (классное руководство) - администрирование</t>
  </si>
  <si>
    <t>Субвенция на реализацию Закона Хабаровского края от 23.04.2014 № 357 "О наделении органов местного самоуправления государственными полномочиями Хабаровского края по предоставлению компенсации части расходов граждан на оплату коммунальных услуг, возникающих в связи с ростом платы на данные услуги"-администрирование</t>
  </si>
  <si>
    <t>Наименование</t>
  </si>
  <si>
    <t>ГРБС</t>
  </si>
  <si>
    <t>Общегосударственные вопросы</t>
  </si>
  <si>
    <t>Жилищно-коммунальное хозяйство</t>
  </si>
  <si>
    <t>Национальная безопасность и правоохранительная деятельность</t>
  </si>
  <si>
    <t>Национальная экономика</t>
  </si>
  <si>
    <t>Охрана окружающей среды</t>
  </si>
  <si>
    <t>Социальная политика</t>
  </si>
  <si>
    <t>Физическая культура и спорт</t>
  </si>
  <si>
    <t>Средства массовой информации</t>
  </si>
  <si>
    <t>Образование</t>
  </si>
  <si>
    <t>Культура и кинематография</t>
  </si>
  <si>
    <t>Межбюджетные трансферты общего характера бюджетам субъектов Российской Федерации и муниципальных образований</t>
  </si>
  <si>
    <t>3400609602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</si>
  <si>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- за счет средств районного бюджета</t>
  </si>
  <si>
    <t>Мероприятия, направленные на поддержку общественно-гражданских инициатив в области развития физической культуры и спорта в Николаевском муниципальном районе в рамках муниципальной программы «Поддержка общественно-гражданских инициатив в области развития физической культуры и спорта в Николаевском муниципальном районе»</t>
  </si>
  <si>
    <t>3100303175</t>
  </si>
  <si>
    <t>Мероприятия по продвижению муниципального туристического продукта в рамках муниципальной программы "Создание условий для развития туризма на территории Николаевского муниципального района"</t>
  </si>
  <si>
    <t>3100000000</t>
  </si>
  <si>
    <t>3100300000</t>
  </si>
  <si>
    <t>Муниципальная программа "Создание условий для развития туризма на территории Николаевского муниципального района"</t>
  </si>
  <si>
    <t>Продвижение муниципального туристического продукта в рамках муниципальной программы "Создание условий для развития туризма на территории Николаевского муниципального района"</t>
  </si>
  <si>
    <t xml:space="preserve">  Субвенции на реализацию Закона Хабаровского края от 14.11.2007 № 153 "О наделении органов местного самоуправления Хабаровского края отдельными государственными полномочиями Хабаровского края по предоставлению отдельных гарантий прав граждан в области образования" в части возмещения расходов, связанных с предоставлением мер социальной поддержки по оплате жилого помещения с отоплением и освещением педагогическим работникам образовательных учреждений, работающим и проживающим в сельской местности, рабочих поселках (поселках городского типа)</t>
  </si>
  <si>
    <t>Приложение 4</t>
  </si>
  <si>
    <t>7110000000</t>
  </si>
  <si>
    <t>7100000000</t>
  </si>
  <si>
    <t>7300000000</t>
  </si>
  <si>
    <t>7310000000</t>
  </si>
  <si>
    <t>9900000000</t>
  </si>
  <si>
    <t>9990000000</t>
  </si>
  <si>
    <t>Отдел культуры администрации Николаевского муниципального района Хабаровского края</t>
  </si>
  <si>
    <t>Создание условий для закрепления педагогических кадров в образовательных учреждениях посредством новых механизмов финансово-экономического стимулирования и социальной поддержки в рамках муниципальной программы «Педагогические кадры Николаевского муниципального района»</t>
  </si>
  <si>
    <t>Администрация Николаевского муниципального района Хабаровского края</t>
  </si>
  <si>
    <t>Финансовое управление администрации Николаевского муниципального района Хабаровского края</t>
  </si>
  <si>
    <t>Информирование населения о состоянии окружающей среды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 »</t>
  </si>
  <si>
    <t>Природоохранные мероприятия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района»</t>
  </si>
  <si>
    <t>2800302238</t>
  </si>
  <si>
    <t>Муниципальная программа "Развитие пассажирского транспорта и транспортной инфраструктуры в Николаевском муниципальном районе"</t>
  </si>
  <si>
    <t>Субсидии на компенсацию выпадающих доходов из-за разницы между установленным тарифом на перевозку пассажиров и багажа и экономически обоснованным тарифом предприятиям автомобильного транспорта, осуществляющим перевозки между поселениями в границах муниципального района в рамках муниципальной программы "Развитие пассажирского транспорта и транспортной инфраструктуры в Николаевском муниципальном районе"</t>
  </si>
  <si>
    <t>0300400000</t>
  </si>
  <si>
    <t>0300400460</t>
  </si>
  <si>
    <t>Снижение негативного воздействия на окружающую среду ртутьсодержащих отходов в рамках муниципальной программы «Организация мероприятий межпоселенческого характера по охране окружающей среды на территории Николаевского муниципального района»</t>
  </si>
  <si>
    <t xml:space="preserve">Фонд оплаты труда  учреждений </t>
  </si>
  <si>
    <t>Иные выплаты персоналу 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</si>
  <si>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 учреждений</t>
  </si>
  <si>
    <t>Закупка товаров, работ, услуг в целях обеспечения формирования государственного материального резерва вне рамок государственного оборонного заказа</t>
  </si>
  <si>
    <t>Фонд оплаты труда  учреждений</t>
  </si>
  <si>
    <t>Обеспечение предоставления земельных участков для целей строительства на территории муниципального района в рамках муниципальной программы «Управление муниципальным имуществом Николаевского муниципального района»</t>
  </si>
  <si>
    <t>Мероприятия по предоставлению земельных участков для целей строительства на территории муниципального района в рамках муниципальной программы «Управление муниципальным имуществом Николаевского муниципального района»</t>
  </si>
  <si>
    <t>1900300000</t>
  </si>
  <si>
    <t>1900302035</t>
  </si>
  <si>
    <t>Субсидии на компенсацию выпадающих доходов из-за разницы между установленным тарифом на перевозку пассажиров и багажа и экономически обоснованным тарифом предприятиям воздушного транспорта, осуществляющим перевозки между поселениями в границах муниципального района в рамках муниципальной программы "Развитие пассажирского транспорта и транспортной инфраструктуры в Николаевском муниципальном районе"</t>
  </si>
  <si>
    <t>2800302240</t>
  </si>
  <si>
    <t xml:space="preserve">  Субсидии на компенсацию выпа-дающих доходов из-за разницы между установленным тарифом на перевозку пассажиров и багажа и экономически обоснованным та-рифом предприятиям воздушного транспорта, осуществляющим пе-ревозки между поселениями в гра-ницах муниципального района в рамках муниципальной програм-мы Развитие пассажирского транс-порта и транспортной инфраструкту-ры в Николаевском муниципальном районе на 2014-2018 годы</t>
  </si>
  <si>
    <t>района от  16.12.2015   № 51-294</t>
  </si>
  <si>
    <t>Содержание и ремонт муниципальных, межмуниципальных автомобильных дорог в рамках непрограммных расходов органов местного самоуправления и муниципальных учреждений</t>
  </si>
  <si>
    <t>9990000110</t>
  </si>
  <si>
    <t>Субсидии юридическим лицам (кроме некоммерческих организаций) в рамках непрограммных расходов органов местного самоуправления на производство и реализацию тепловой энергии</t>
  </si>
  <si>
    <t>Обеспечение пожарной безопасности</t>
  </si>
  <si>
    <t>1400500000</t>
  </si>
  <si>
    <t>Обеспечение противопожарной безопасности в рамках муниципальной программы "Защита населения и территории Николаевского муниципального района от чрезвычайных ситуаций, обеспечение пожарной безопасности и безопасности людей на водных объектах"</t>
  </si>
  <si>
    <t>1400501451</t>
  </si>
  <si>
    <t>Комплексные меры по обеспечению противопожарной безопасности в рамках муниципальной программы "Защита населения и территории Николаевского муниципального района от чрезвычайных ситуаций, обеспечение пожарной безопасности и безопасности людей на водных объектах"</t>
  </si>
  <si>
    <t>853</t>
  </si>
  <si>
    <t>Уплата иных платежей</t>
  </si>
  <si>
    <t xml:space="preserve">Уплата иных платежей </t>
  </si>
  <si>
    <t xml:space="preserve">Иные выплаты на </t>
  </si>
  <si>
    <t>Предупреждение и ликвидация последствий чрезвычайных ситуаций и стихийных бедствий природного и техногенного характера</t>
  </si>
  <si>
    <t>360030С310</t>
  </si>
  <si>
    <t>Субсидии из краевого бюджета на софинансирование расходных обязательств по организации дополнительного профессионального образования муниципальных служащих</t>
  </si>
  <si>
    <t>7310000003</t>
  </si>
  <si>
    <t>Межбюджетные трансферты на осуществление переданных муниципальному району полномочий поселений на основании заключенных соглашений</t>
  </si>
  <si>
    <t>99900099ВО</t>
  </si>
  <si>
    <t xml:space="preserve">Частичное покрытие расходов ОМС, муниципальных районов на обеспечение мероприятий по  предотвращению последствий ЧС </t>
  </si>
  <si>
    <t>130010С260</t>
  </si>
  <si>
    <t>Субсидии, предоставляемые из краевого бюджета, источником финансового обеспечения которых являются средства федерального бюджета, на реализацию мероприятий муниципальных программ развития и поддержки малого и среднего предпринимательства</t>
  </si>
  <si>
    <t>9990053910</t>
  </si>
  <si>
    <t>Субвенции на проведение Всероссийской сельскохозяйственной переписи в 2016 году</t>
  </si>
  <si>
    <t>2000105001</t>
  </si>
  <si>
    <t xml:space="preserve">Субсидии из краевого бюджета на строительство. реконструкцию или техническое перевооружение объектов капитального строительства муниципальной собственности. </t>
  </si>
  <si>
    <t>200010С120</t>
  </si>
  <si>
    <t>Субсидии на софинансирование расходных обязательств муниципальных образований Хабаровского края по капитальному ремонту и обеспечению функционирования коммунальных объектов, находящихся в муниципальной собственности</t>
  </si>
  <si>
    <t>3700203721</t>
  </si>
  <si>
    <t>Мероприятия, направленные на повышение образовательного уровня коренных народов в рамках муниципальной программы «Содействие развитию коренных и малочисленных народов Севера, проживающих на территории Николаевского муниципального района"</t>
  </si>
  <si>
    <t>2500150970</t>
  </si>
  <si>
    <t>25001R0970</t>
  </si>
  <si>
    <t>Субсидии из федерального бюджета на обеспечение создания в общеобразовательных организациях, расположенных в сельской местности условий для занятия физической культурой и спортом</t>
  </si>
  <si>
    <t>Субсидии из краевого бюджета на обеспечение создания в общеобразовательных организациях, расположенных в сельской местности условий для занятия физической культурой и спортом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</si>
  <si>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</t>
  </si>
  <si>
    <t>225000И050</t>
  </si>
  <si>
    <t>2250050140</t>
  </si>
  <si>
    <t>22500R0140</t>
  </si>
  <si>
    <t>Субсидии местным бюджетам на софинансирование по повышению оплаты труда</t>
  </si>
  <si>
    <t>Субсидия из краевого бюджета на софинансирование расходных обязательств по развитию учреждений культуры, за исключением субсидий на софинансирование объектов капитального строительства</t>
  </si>
  <si>
    <t>Субсидия из федерального бюджета на софинансирование расходных обязательств по развитию учреждений культуры, за исключением субсидий на софинансирование объектов капитального строительства</t>
  </si>
  <si>
    <t>222000И050</t>
  </si>
  <si>
    <t>2230051470</t>
  </si>
  <si>
    <t>Иные межбюджетные трансферты на выплату денежного поощрения лучшим муниципальным учреждениям культуры, находящимся в сельской местности</t>
  </si>
  <si>
    <t>9990001060</t>
  </si>
  <si>
    <t>Средства резервного фонда Правительства Хабаровского края</t>
  </si>
  <si>
    <t>290050С270</t>
  </si>
  <si>
    <t>9990002004</t>
  </si>
  <si>
    <t xml:space="preserve">Субсидии местным бюджетам на софинансирование расходных обязательств муниципальных образований края по приобретению специализированной техники для содержания автомобильных дорог общего пользования местного значения </t>
  </si>
  <si>
    <t>Содержание и ремонт дорожной сети в границах поселения</t>
  </si>
  <si>
    <t>3400609502</t>
  </si>
  <si>
    <t>Обеспечение мероприятий по переселению граждан из аварийного жилищного фонда - за счет средств ГК - Фонда содействия реформированию жилищно-коммунального хозяйства</t>
  </si>
  <si>
    <t>34006S9602</t>
  </si>
  <si>
    <t>340080И170</t>
  </si>
  <si>
    <t>340085843F</t>
  </si>
  <si>
    <t>Обеспечение мероприятий по тпереселению граждан из аварийного жилищного фонда с учетом необходимости развития малоэтажного строительства (средства районного бюджета)</t>
  </si>
  <si>
    <t>Средства краевого бюджета на строительствоили приобретение жилья в результате ЧС</t>
  </si>
  <si>
    <t xml:space="preserve">Иные межбюджетные трансферты из федерального бюджета на цели строительства или приобретение жилья взамен утраченного для граждан, признанных пострадавшими в результате крупномасштабного наводнения </t>
  </si>
  <si>
    <t>Строительство, реконструкция, модернизация и капитальный ремонт объектов коммунальной инфраструктуры поселений района в рамках муниципальной программы "Комплексное развитие систем коммунальной инфраструктуры поселений Николаевского муниципального района н</t>
  </si>
  <si>
    <t>Субсидия на софинансирование расходных обязательств муниципальных образований Хабаровского края по капитальному ремонту и обеспечению функционирования коммунальных объектов, находящихся в муниципальной собственности</t>
  </si>
  <si>
    <t>7420000003</t>
  </si>
  <si>
    <t>26001R0200</t>
  </si>
  <si>
    <t>Предоставление социальных выплат молодым семьям на приобретение жилого помещения или создание объекта индивидуального жилищного строительства в рамках государственной программы Хабаровского края "Развитие жилищного строительства в Хабаровском крае"</t>
  </si>
  <si>
    <t>1300250640</t>
  </si>
  <si>
    <t>3400800000</t>
  </si>
  <si>
    <t>Предоставление мер социальной поддержки граждан, признанных пострадавшими в результате чрезвычайной ситуации, вызванной крупномасштабным наводнением на территории Хабаровского края в августе – сентябре 2013 года в рамках муниципальной программы «Развитие жилищного строительства в Николаевском муниципальном районе»</t>
  </si>
  <si>
    <t>Муниципальная программа «Школьное питание»</t>
  </si>
  <si>
    <t>4100000000</t>
  </si>
  <si>
    <t>4100100012</t>
  </si>
  <si>
    <t>4100100000</t>
  </si>
  <si>
    <t>Муниципальная программа «Обеспечение общественного порядка и противодействие преступности на территории Николаевского муниципального района на 2016-2020 годы»</t>
  </si>
  <si>
    <t>Обеспечение участия населения в охране общественного порядка и профилактике правонарушений в рамках муниципальной программы «Обеспечение общественного порядка и противодействие преступности на территории Николаевского муниципального района на 2016-2020 годы»</t>
  </si>
  <si>
    <t>Проведение мероприятий в рамках муниципальной программы «Обеспечение общественного порядка и противодействие преступности на территории Николаевского муниципального района на 2016-2020 годы»</t>
  </si>
  <si>
    <t>Организационно-методическое и информационное обеспечение деятельности в рамках муниципальной программы «Комплексные меры противодействия распространению наркомании и незаконному обороту наркотиков на территории Николаевского муниципального района»</t>
  </si>
  <si>
    <t>1000100000</t>
  </si>
  <si>
    <t>1000101190</t>
  </si>
  <si>
    <t>Совершенствование антинаркотической пропаганды и просвещения в рамках муниципальной программы «Комплексные меры противодействия распространению наркомании и незаконному обороту наркотиков на территории Николаевского муниципального района»</t>
  </si>
  <si>
    <t>060010И030</t>
  </si>
  <si>
    <t>Иные межбюджетные трансферты на проведение краевых мероприятий</t>
  </si>
  <si>
    <t>113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</si>
  <si>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</si>
  <si>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2230051460</t>
  </si>
  <si>
    <t>Средства краевого бюджета на подключение библиотек к сети Интернет</t>
  </si>
  <si>
    <t>Субсидии краевого бюджета на строительство муниципальной собственности</t>
  </si>
  <si>
    <t>3400803481</t>
  </si>
  <si>
    <t>Предоставление мер социальной поддержки в форме предоставления жилых помещений гражданам, признанным пострадавшими в результате чрезвычайной ситуации, вызванной крупномасштабным наводнением</t>
  </si>
  <si>
    <t>230020С680</t>
  </si>
  <si>
    <t>Субсидии краевого бюджета на реализацию мероприятий по поэтапному внедрению Всероссийского физкультурно-спортивного комплекса "Готов к труду и обороне"</t>
  </si>
  <si>
    <t>230070И060</t>
  </si>
  <si>
    <t>Проведение краевых мероприятий в рамках государственной программы Хабаровского края "Развитие физической культуры, спорта и молодежной политики в Хабаровском крае"</t>
  </si>
  <si>
    <t>Утверждено Собранием депутатов   Николаевского муниципального района от 16.12.2015 г.        № 51-294</t>
  </si>
  <si>
    <t>Утверждено Собранием депутатов   Николаевского муниципального района от 26.12.2016 г.          № 77-425</t>
  </si>
  <si>
    <t>План по отчету</t>
  </si>
  <si>
    <t>Исполнено</t>
  </si>
  <si>
    <t>Приложение 5</t>
  </si>
  <si>
    <t>района от  16.12.2015  № 51-294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</si>
</sst>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9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2">
    <xf numFmtId="0" fontId="0" fillId="2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28" borderId="5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29" borderId="11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32" borderId="12" applyNumberFormat="0" applyFont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33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right"/>
    </xf>
    <xf numFmtId="0" fontId="21" fillId="0" borderId="14">
      <alignment horizontal="center" vertical="center" wrapText="1"/>
    </xf>
    <xf numFmtId="0" fontId="22" fillId="0" borderId="14">
      <alignment vertical="top" wrapText="1"/>
    </xf>
    <xf numFmtId="49" fontId="21" fillId="0" borderId="14">
      <alignment horizontal="center" vertical="top" shrinkToFit="1"/>
    </xf>
    <xf numFmtId="164" fontId="22" fillId="35" borderId="14">
      <alignment horizontal="right" vertical="top" shrinkToFit="1"/>
    </xf>
    <xf numFmtId="0" fontId="22" fillId="0" borderId="15">
      <alignment horizontal="right"/>
    </xf>
    <xf numFmtId="164" fontId="22" fillId="35" borderId="15">
      <alignment horizontal="right" vertical="top" shrinkToFit="1"/>
    </xf>
    <xf numFmtId="0" fontId="21" fillId="0" borderId="0"/>
    <xf numFmtId="0" fontId="21" fillId="0" borderId="0">
      <alignment horizontal="left" wrapText="1"/>
    </xf>
  </cellStyleXfs>
  <cellXfs count="70">
    <xf numFmtId="0" fontId="0" fillId="2" borderId="0" xfId="0" applyFont="1" applyFill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 shrinkToFit="1"/>
    </xf>
    <xf numFmtId="164" fontId="1" fillId="0" borderId="2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right"/>
    </xf>
    <xf numFmtId="0" fontId="1" fillId="0" borderId="2" xfId="0" applyFont="1" applyFill="1" applyBorder="1" applyAlignment="1">
      <alignment horizontal="justify" wrapText="1"/>
    </xf>
    <xf numFmtId="0" fontId="2" fillId="0" borderId="2" xfId="0" applyFont="1" applyFill="1" applyBorder="1" applyAlignment="1">
      <alignment horizontal="justify" wrapText="1"/>
    </xf>
    <xf numFmtId="164" fontId="1" fillId="34" borderId="2" xfId="0" applyNumberFormat="1" applyFont="1" applyFill="1" applyBorder="1" applyAlignment="1">
      <alignment horizontal="right" vertical="top" shrinkToFit="1"/>
    </xf>
    <xf numFmtId="0" fontId="1" fillId="34" borderId="2" xfId="0" applyFont="1" applyFill="1" applyBorder="1" applyAlignment="1">
      <alignment horizontal="justify" vertical="top" wrapText="1"/>
    </xf>
    <xf numFmtId="49" fontId="1" fillId="34" borderId="2" xfId="0" applyNumberFormat="1" applyFont="1" applyFill="1" applyBorder="1" applyAlignment="1">
      <alignment horizontal="center" vertical="top" shrinkToFit="1"/>
    </xf>
    <xf numFmtId="0" fontId="1" fillId="34" borderId="0" xfId="0" applyFont="1" applyFill="1"/>
    <xf numFmtId="0" fontId="1" fillId="34" borderId="2" xfId="0" applyFont="1" applyFill="1" applyBorder="1" applyAlignment="1">
      <alignment horizontal="left" vertical="top" wrapText="1"/>
    </xf>
    <xf numFmtId="0" fontId="1" fillId="34" borderId="0" xfId="0" applyFont="1" applyFill="1" applyAlignment="1">
      <alignment horizontal="right"/>
    </xf>
    <xf numFmtId="0" fontId="1" fillId="34" borderId="0" xfId="0" applyFont="1" applyFill="1" applyAlignment="1">
      <alignment horizontal="center" wrapText="1"/>
    </xf>
    <xf numFmtId="0" fontId="1" fillId="34" borderId="0" xfId="0" applyFont="1" applyFill="1" applyAlignment="1">
      <alignment horizontal="right" wrapText="1"/>
    </xf>
    <xf numFmtId="0" fontId="1" fillId="34" borderId="2" xfId="0" applyFont="1" applyFill="1" applyBorder="1" applyAlignment="1">
      <alignment horizontal="center" vertical="center" wrapText="1"/>
    </xf>
    <xf numFmtId="0" fontId="1" fillId="34" borderId="2" xfId="0" applyFont="1" applyFill="1" applyBorder="1" applyAlignment="1">
      <alignment horizontal="left" wrapText="1"/>
    </xf>
    <xf numFmtId="49" fontId="1" fillId="34" borderId="2" xfId="0" applyNumberFormat="1" applyFont="1" applyFill="1" applyBorder="1" applyAlignment="1">
      <alignment horizontal="center" vertical="center" wrapText="1"/>
    </xf>
    <xf numFmtId="164" fontId="1" fillId="34" borderId="2" xfId="0" applyNumberFormat="1" applyFont="1" applyFill="1" applyBorder="1" applyAlignment="1">
      <alignment horizontal="right" vertical="center" wrapText="1"/>
    </xf>
    <xf numFmtId="0" fontId="1" fillId="34" borderId="2" xfId="0" applyFont="1" applyFill="1" applyBorder="1" applyAlignment="1">
      <alignment horizontal="justify" wrapText="1"/>
    </xf>
    <xf numFmtId="0" fontId="1" fillId="34" borderId="2" xfId="0" applyFont="1" applyFill="1" applyBorder="1" applyAlignment="1">
      <alignment vertical="top" wrapText="1"/>
    </xf>
    <xf numFmtId="0" fontId="1" fillId="34" borderId="1" xfId="0" applyFont="1" applyFill="1" applyBorder="1" applyAlignment="1">
      <alignment horizontal="justify" vertical="top" wrapText="1"/>
    </xf>
    <xf numFmtId="0" fontId="2" fillId="34" borderId="2" xfId="0" applyFont="1" applyFill="1" applyBorder="1" applyAlignment="1">
      <alignment horizontal="justify" wrapText="1"/>
    </xf>
    <xf numFmtId="0" fontId="1" fillId="34" borderId="1" xfId="0" applyFont="1" applyFill="1" applyBorder="1" applyAlignment="1">
      <alignment vertical="top" wrapText="1"/>
    </xf>
    <xf numFmtId="0" fontId="2" fillId="34" borderId="1" xfId="0" applyNumberFormat="1" applyFont="1" applyFill="1" applyBorder="1" applyAlignment="1">
      <alignment horizontal="left" wrapText="1"/>
    </xf>
    <xf numFmtId="0" fontId="2" fillId="34" borderId="2" xfId="0" applyNumberFormat="1" applyFont="1" applyFill="1" applyBorder="1" applyAlignment="1">
      <alignment horizontal="left" wrapText="1"/>
    </xf>
    <xf numFmtId="0" fontId="2" fillId="34" borderId="1" xfId="0" applyFont="1" applyFill="1" applyBorder="1" applyAlignment="1">
      <alignment horizontal="justify" wrapText="1"/>
    </xf>
    <xf numFmtId="0" fontId="2" fillId="34" borderId="2" xfId="0" applyFont="1" applyFill="1" applyBorder="1" applyAlignment="1">
      <alignment wrapText="1"/>
    </xf>
    <xf numFmtId="0" fontId="1" fillId="34" borderId="2" xfId="0" applyFont="1" applyFill="1" applyBorder="1" applyAlignment="1">
      <alignment horizontal="center" vertical="top" wrapText="1"/>
    </xf>
    <xf numFmtId="0" fontId="1" fillId="34" borderId="2" xfId="0" applyFont="1" applyFill="1" applyBorder="1" applyAlignment="1">
      <alignment horizontal="center" wrapText="1"/>
    </xf>
    <xf numFmtId="164" fontId="1" fillId="34" borderId="0" xfId="0" applyNumberFormat="1" applyFont="1" applyFill="1" applyAlignment="1">
      <alignment horizontal="right"/>
    </xf>
    <xf numFmtId="164" fontId="1" fillId="34" borderId="0" xfId="0" applyNumberFormat="1" applyFont="1" applyFill="1"/>
    <xf numFmtId="0" fontId="1" fillId="34" borderId="0" xfId="0" applyFont="1" applyFill="1" applyAlignment="1">
      <alignment vertical="top"/>
    </xf>
    <xf numFmtId="0" fontId="1" fillId="34" borderId="1" xfId="0" applyNumberFormat="1" applyFont="1" applyFill="1" applyBorder="1" applyAlignment="1">
      <alignment horizontal="left" vertical="top" wrapText="1"/>
    </xf>
    <xf numFmtId="0" fontId="1" fillId="34" borderId="2" xfId="0" applyNumberFormat="1" applyFont="1" applyFill="1" applyBorder="1" applyAlignment="1">
      <alignment horizontal="left" vertical="top" wrapText="1"/>
    </xf>
    <xf numFmtId="49" fontId="1" fillId="34" borderId="2" xfId="0" applyNumberFormat="1" applyFont="1" applyFill="1" applyBorder="1" applyAlignment="1">
      <alignment horizontal="center" vertical="top" wrapText="1"/>
    </xf>
    <xf numFmtId="0" fontId="1" fillId="34" borderId="1" xfId="0" applyFont="1" applyFill="1" applyBorder="1" applyAlignment="1">
      <alignment horizontal="left" vertical="top" wrapText="1"/>
    </xf>
    <xf numFmtId="49" fontId="1" fillId="34" borderId="3" xfId="0" applyNumberFormat="1" applyFont="1" applyFill="1" applyBorder="1" applyAlignment="1">
      <alignment horizontal="center" vertical="top" shrinkToFit="1"/>
    </xf>
    <xf numFmtId="0" fontId="1" fillId="34" borderId="0" xfId="0" applyFont="1" applyFill="1" applyAlignment="1">
      <alignment vertical="top" wrapText="1"/>
    </xf>
    <xf numFmtId="0" fontId="1" fillId="34" borderId="0" xfId="0" applyFont="1" applyFill="1" applyBorder="1" applyAlignment="1">
      <alignment horizontal="left" vertical="top" wrapText="1"/>
    </xf>
    <xf numFmtId="164" fontId="1" fillId="34" borderId="0" xfId="0" applyNumberFormat="1" applyFont="1" applyFill="1" applyAlignment="1">
      <alignment vertical="top"/>
    </xf>
    <xf numFmtId="164" fontId="1" fillId="34" borderId="2" xfId="0" applyNumberFormat="1" applyFont="1" applyFill="1" applyBorder="1" applyAlignment="1">
      <alignment horizontal="center" vertical="top" wrapText="1"/>
    </xf>
    <xf numFmtId="164" fontId="1" fillId="34" borderId="0" xfId="0" applyNumberFormat="1" applyFont="1" applyFill="1" applyAlignment="1">
      <alignment vertical="top" wrapText="1"/>
    </xf>
    <xf numFmtId="164" fontId="1" fillId="34" borderId="0" xfId="0" applyNumberFormat="1" applyFont="1" applyFill="1" applyAlignment="1">
      <alignment horizontal="right" vertical="top"/>
    </xf>
    <xf numFmtId="3" fontId="1" fillId="34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164" fontId="1" fillId="34" borderId="2" xfId="0" applyNumberFormat="1" applyFont="1" applyFill="1" applyBorder="1"/>
    <xf numFmtId="0" fontId="1" fillId="34" borderId="2" xfId="0" applyFont="1" applyFill="1" applyBorder="1" applyAlignment="1">
      <alignment horizontal="center" vertical="top"/>
    </xf>
    <xf numFmtId="164" fontId="1" fillId="34" borderId="2" xfId="0" applyNumberFormat="1" applyFont="1" applyFill="1" applyBorder="1" applyAlignment="1">
      <alignment horizontal="center" vertical="top" shrinkToFit="1"/>
    </xf>
    <xf numFmtId="164" fontId="1" fillId="0" borderId="0" xfId="0" applyNumberFormat="1" applyFont="1" applyFill="1"/>
    <xf numFmtId="0" fontId="1" fillId="34" borderId="0" xfId="0" applyFont="1" applyFill="1" applyAlignment="1">
      <alignment horizontal="left" vertical="top"/>
    </xf>
    <xf numFmtId="0" fontId="1" fillId="0" borderId="0" xfId="0" applyFont="1" applyFill="1" applyProtection="1">
      <protection locked="0"/>
    </xf>
    <xf numFmtId="0" fontId="1" fillId="34" borderId="2" xfId="0" applyFont="1" applyFill="1" applyBorder="1" applyAlignment="1">
      <alignment horizontal="justify" vertical="center" wrapText="1"/>
    </xf>
    <xf numFmtId="0" fontId="1" fillId="34" borderId="0" xfId="0" applyFont="1" applyFill="1" applyAlignment="1">
      <alignment wrapText="1"/>
    </xf>
    <xf numFmtId="0" fontId="1" fillId="34" borderId="4" xfId="0" applyFont="1" applyFill="1" applyBorder="1" applyAlignment="1">
      <alignment horizontal="left" vertical="top"/>
    </xf>
    <xf numFmtId="0" fontId="1" fillId="34" borderId="2" xfId="0" applyFont="1" applyFill="1" applyBorder="1" applyAlignment="1">
      <alignment horizontal="center"/>
    </xf>
    <xf numFmtId="0" fontId="1" fillId="34" borderId="0" xfId="0" applyFont="1" applyFill="1" applyAlignment="1">
      <alignment horizontal="left" vertical="top"/>
    </xf>
    <xf numFmtId="0" fontId="1" fillId="34" borderId="2" xfId="0" applyFont="1" applyFill="1" applyBorder="1" applyAlignment="1">
      <alignment horizontal="left" vertical="top"/>
    </xf>
    <xf numFmtId="0" fontId="1" fillId="34" borderId="0" xfId="0" applyFont="1" applyFill="1" applyAlignment="1">
      <alignment horizontal="center" vertical="top"/>
    </xf>
    <xf numFmtId="0" fontId="1" fillId="34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34" borderId="2" xfId="0" applyFont="1" applyFill="1" applyBorder="1" applyAlignment="1">
      <alignment horizontal="left"/>
    </xf>
    <xf numFmtId="0" fontId="1" fillId="34" borderId="0" xfId="0" applyFont="1" applyFill="1" applyAlignment="1">
      <alignment horizontal="left" wrapText="1"/>
    </xf>
    <xf numFmtId="49" fontId="1" fillId="34" borderId="0" xfId="0" applyNumberFormat="1" applyFont="1" applyFill="1" applyAlignment="1">
      <alignment horizontal="center" wrapText="1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st28" xfId="49"/>
    <cellStyle name="st30" xfId="47"/>
    <cellStyle name="xl22" xfId="42"/>
    <cellStyle name="xl23" xfId="43"/>
    <cellStyle name="xl25" xfId="44"/>
    <cellStyle name="xl28" xfId="48"/>
    <cellStyle name="xl31" xfId="50"/>
    <cellStyle name="xl32" xfId="51"/>
    <cellStyle name="xl33" xfId="45"/>
    <cellStyle name="xl34" xfId="46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5"/>
  <sheetViews>
    <sheetView showGridLines="0" zoomScaleNormal="100" workbookViewId="0">
      <pane ySplit="4" topLeftCell="A1032" activePane="bottomLeft" state="frozen"/>
      <selection pane="bottomLeft" activeCell="A1039" sqref="A1039:J1045"/>
    </sheetView>
  </sheetViews>
  <sheetFormatPr defaultRowHeight="15.75" outlineLevelRow="4" x14ac:dyDescent="0.25"/>
  <cols>
    <col min="1" max="1" width="40" style="14" customWidth="1"/>
    <col min="2" max="2" width="7.7109375" style="14" customWidth="1"/>
    <col min="3" max="3" width="5.5703125" style="14" customWidth="1"/>
    <col min="4" max="4" width="5.7109375" style="14" customWidth="1"/>
    <col min="5" max="5" width="13.140625" style="14" customWidth="1"/>
    <col min="6" max="6" width="7.7109375" style="14" customWidth="1"/>
    <col min="7" max="7" width="19.42578125" style="14" customWidth="1"/>
    <col min="8" max="8" width="19.42578125" style="35" customWidth="1"/>
    <col min="9" max="9" width="19.140625" style="14" customWidth="1"/>
    <col min="10" max="10" width="19.28515625" style="14" customWidth="1"/>
    <col min="11" max="16384" width="9.140625" style="14"/>
  </cols>
  <sheetData>
    <row r="1" spans="1:10" x14ac:dyDescent="0.25">
      <c r="A1" s="62"/>
      <c r="B1" s="62"/>
      <c r="C1" s="62"/>
      <c r="D1" s="62"/>
      <c r="E1" s="62"/>
      <c r="F1" s="62"/>
      <c r="G1" s="62"/>
      <c r="H1" s="62"/>
    </row>
    <row r="2" spans="1:10" x14ac:dyDescent="0.25">
      <c r="A2" s="62"/>
      <c r="B2" s="62"/>
      <c r="C2" s="62"/>
      <c r="D2" s="62"/>
      <c r="E2" s="62"/>
      <c r="F2" s="62"/>
      <c r="G2" s="62"/>
      <c r="H2" s="62"/>
    </row>
    <row r="3" spans="1:10" x14ac:dyDescent="0.25">
      <c r="A3" s="62"/>
      <c r="B3" s="62"/>
      <c r="C3" s="62"/>
      <c r="D3" s="62"/>
      <c r="E3" s="62"/>
      <c r="F3" s="62"/>
      <c r="G3" s="62"/>
      <c r="H3" s="62"/>
    </row>
    <row r="4" spans="1:10" x14ac:dyDescent="0.25">
      <c r="A4" s="62"/>
      <c r="B4" s="62"/>
      <c r="C4" s="62"/>
      <c r="D4" s="62"/>
      <c r="E4" s="62"/>
      <c r="F4" s="62"/>
      <c r="G4" s="62"/>
      <c r="H4" s="62"/>
    </row>
    <row r="5" spans="1:10" outlineLevel="3" x14ac:dyDescent="0.25"/>
    <row r="6" spans="1:10" outlineLevel="4" x14ac:dyDescent="0.25">
      <c r="I6" s="36" t="s">
        <v>798</v>
      </c>
      <c r="J6" s="36"/>
    </row>
    <row r="7" spans="1:10" outlineLevel="4" x14ac:dyDescent="0.25">
      <c r="I7" s="56"/>
      <c r="J7" s="56"/>
    </row>
    <row r="8" spans="1:10" outlineLevel="4" x14ac:dyDescent="0.25">
      <c r="I8" s="36" t="s">
        <v>384</v>
      </c>
      <c r="J8" s="36"/>
    </row>
    <row r="9" spans="1:10" outlineLevel="4" x14ac:dyDescent="0.25">
      <c r="I9" s="36" t="s">
        <v>385</v>
      </c>
      <c r="J9" s="36"/>
    </row>
    <row r="10" spans="1:10" outlineLevel="3" x14ac:dyDescent="0.25">
      <c r="I10" s="36" t="s">
        <v>799</v>
      </c>
      <c r="J10" s="36"/>
    </row>
    <row r="11" spans="1:10" outlineLevel="4" x14ac:dyDescent="0.25">
      <c r="A11" s="36"/>
      <c r="B11" s="36"/>
      <c r="C11" s="36"/>
      <c r="D11" s="36"/>
      <c r="E11" s="36"/>
      <c r="F11" s="36"/>
      <c r="G11" s="36"/>
      <c r="H11" s="44"/>
    </row>
    <row r="12" spans="1:10" outlineLevel="4" x14ac:dyDescent="0.25">
      <c r="A12" s="36"/>
      <c r="B12" s="36"/>
      <c r="C12" s="36"/>
      <c r="D12" s="36"/>
      <c r="E12" s="36"/>
      <c r="F12" s="36"/>
      <c r="G12" s="36"/>
      <c r="H12" s="44"/>
    </row>
    <row r="13" spans="1:10" outlineLevel="4" x14ac:dyDescent="0.25">
      <c r="A13" s="64" t="s">
        <v>381</v>
      </c>
      <c r="B13" s="64"/>
      <c r="C13" s="64"/>
      <c r="D13" s="64"/>
      <c r="E13" s="64"/>
      <c r="F13" s="64"/>
      <c r="G13" s="64"/>
      <c r="H13" s="64"/>
      <c r="I13" s="64"/>
      <c r="J13" s="64"/>
    </row>
    <row r="14" spans="1:10" outlineLevel="4" x14ac:dyDescent="0.25">
      <c r="A14" s="36"/>
      <c r="B14" s="36"/>
      <c r="C14" s="36"/>
      <c r="D14" s="36"/>
      <c r="E14" s="36"/>
      <c r="F14" s="36"/>
      <c r="G14" s="36"/>
      <c r="H14" s="44"/>
    </row>
    <row r="15" spans="1:10" outlineLevel="3" x14ac:dyDescent="0.25">
      <c r="J15" s="60" t="s">
        <v>56</v>
      </c>
    </row>
    <row r="16" spans="1:10" ht="126" outlineLevel="4" x14ac:dyDescent="0.25">
      <c r="A16" s="32" t="s">
        <v>650</v>
      </c>
      <c r="B16" s="32" t="s">
        <v>651</v>
      </c>
      <c r="C16" s="32" t="s">
        <v>54</v>
      </c>
      <c r="D16" s="32" t="s">
        <v>55</v>
      </c>
      <c r="E16" s="32" t="s">
        <v>387</v>
      </c>
      <c r="F16" s="32" t="s">
        <v>53</v>
      </c>
      <c r="G16" s="32" t="s">
        <v>794</v>
      </c>
      <c r="H16" s="45" t="s">
        <v>795</v>
      </c>
      <c r="I16" s="53" t="s">
        <v>796</v>
      </c>
      <c r="J16" s="53" t="s">
        <v>797</v>
      </c>
    </row>
    <row r="17" spans="1:10" outlineLevel="4" x14ac:dyDescent="0.25">
      <c r="A17" s="32">
        <v>1</v>
      </c>
      <c r="B17" s="32">
        <v>2</v>
      </c>
      <c r="C17" s="32">
        <v>3</v>
      </c>
      <c r="D17" s="32">
        <v>4</v>
      </c>
      <c r="E17" s="32">
        <v>5</v>
      </c>
      <c r="F17" s="32">
        <v>6</v>
      </c>
      <c r="G17" s="32">
        <v>7</v>
      </c>
      <c r="H17" s="48">
        <v>8</v>
      </c>
      <c r="I17" s="61">
        <v>9</v>
      </c>
      <c r="J17" s="61">
        <v>10</v>
      </c>
    </row>
    <row r="18" spans="1:10" ht="47.25" outlineLevel="4" x14ac:dyDescent="0.25">
      <c r="A18" s="15" t="s">
        <v>682</v>
      </c>
      <c r="B18" s="13" t="s">
        <v>0</v>
      </c>
      <c r="C18" s="13" t="s">
        <v>1</v>
      </c>
      <c r="D18" s="13" t="s">
        <v>1</v>
      </c>
      <c r="E18" s="13" t="s">
        <v>248</v>
      </c>
      <c r="F18" s="13" t="s">
        <v>2</v>
      </c>
      <c r="G18" s="11">
        <f>G19+G134+G156+G194+G232+G236+G284+G290</f>
        <v>289137.04000000004</v>
      </c>
      <c r="H18" s="11">
        <f>H19+H134+H156+H194+H232+H236+H284+H290</f>
        <v>349249.11900000001</v>
      </c>
      <c r="I18" s="11">
        <f t="shared" ref="I18:J18" si="0">I19+I134+I156+I194+I232+I236+I284+I290</f>
        <v>349249.11900000001</v>
      </c>
      <c r="J18" s="11">
        <f t="shared" si="0"/>
        <v>346421.17700000003</v>
      </c>
    </row>
    <row r="19" spans="1:10" outlineLevel="4" x14ac:dyDescent="0.25">
      <c r="A19" s="15" t="s">
        <v>652</v>
      </c>
      <c r="B19" s="13" t="s">
        <v>0</v>
      </c>
      <c r="C19" s="13" t="s">
        <v>3</v>
      </c>
      <c r="D19" s="13" t="s">
        <v>1</v>
      </c>
      <c r="E19" s="13" t="s">
        <v>248</v>
      </c>
      <c r="F19" s="13" t="s">
        <v>2</v>
      </c>
      <c r="G19" s="11">
        <f>G20+G27+G102+G107+G112</f>
        <v>57471.570000000007</v>
      </c>
      <c r="H19" s="11">
        <f>H20+H27+H102+H107+H112</f>
        <v>64569.881000000001</v>
      </c>
      <c r="I19" s="11">
        <f t="shared" ref="I19:J19" si="1">I20+I27+I102+I107+I112</f>
        <v>64569.881000000001</v>
      </c>
      <c r="J19" s="11">
        <f t="shared" si="1"/>
        <v>64368.906999999999</v>
      </c>
    </row>
    <row r="20" spans="1:10" ht="63" outlineLevel="4" x14ac:dyDescent="0.25">
      <c r="A20" s="15" t="s">
        <v>57</v>
      </c>
      <c r="B20" s="13" t="s">
        <v>0</v>
      </c>
      <c r="C20" s="13" t="s">
        <v>3</v>
      </c>
      <c r="D20" s="13" t="s">
        <v>4</v>
      </c>
      <c r="E20" s="13" t="s">
        <v>248</v>
      </c>
      <c r="F20" s="13" t="s">
        <v>2</v>
      </c>
      <c r="G20" s="11">
        <f>G23</f>
        <v>1818.5</v>
      </c>
      <c r="H20" s="11">
        <f>H23</f>
        <v>2089.4830000000002</v>
      </c>
      <c r="I20" s="11">
        <f t="shared" ref="I20:J20" si="2">I23</f>
        <v>2089.4830000000002</v>
      </c>
      <c r="J20" s="11">
        <f t="shared" si="2"/>
        <v>2089.4830000000002</v>
      </c>
    </row>
    <row r="21" spans="1:10" ht="47.25" outlineLevel="4" x14ac:dyDescent="0.25">
      <c r="A21" s="24" t="s">
        <v>480</v>
      </c>
      <c r="B21" s="13" t="s">
        <v>0</v>
      </c>
      <c r="C21" s="13" t="s">
        <v>3</v>
      </c>
      <c r="D21" s="13" t="s">
        <v>4</v>
      </c>
      <c r="E21" s="13" t="s">
        <v>675</v>
      </c>
      <c r="F21" s="13" t="s">
        <v>2</v>
      </c>
      <c r="G21" s="11">
        <f>G22</f>
        <v>1818.5</v>
      </c>
      <c r="H21" s="11">
        <f>H22</f>
        <v>2089.4830000000002</v>
      </c>
      <c r="I21" s="11">
        <f t="shared" ref="I21:J22" si="3">I22</f>
        <v>2089.4830000000002</v>
      </c>
      <c r="J21" s="11">
        <f t="shared" si="3"/>
        <v>2089.4830000000002</v>
      </c>
    </row>
    <row r="22" spans="1:10" outlineLevel="4" x14ac:dyDescent="0.25">
      <c r="A22" s="12" t="s">
        <v>481</v>
      </c>
      <c r="B22" s="13" t="s">
        <v>0</v>
      </c>
      <c r="C22" s="13" t="s">
        <v>3</v>
      </c>
      <c r="D22" s="13" t="s">
        <v>4</v>
      </c>
      <c r="E22" s="13" t="s">
        <v>674</v>
      </c>
      <c r="F22" s="13" t="s">
        <v>2</v>
      </c>
      <c r="G22" s="11">
        <f>G23</f>
        <v>1818.5</v>
      </c>
      <c r="H22" s="11">
        <f>H23</f>
        <v>2089.4830000000002</v>
      </c>
      <c r="I22" s="11">
        <f t="shared" si="3"/>
        <v>2089.4830000000002</v>
      </c>
      <c r="J22" s="11">
        <f t="shared" si="3"/>
        <v>2089.4830000000002</v>
      </c>
    </row>
    <row r="23" spans="1:10" ht="47.25" outlineLevel="3" x14ac:dyDescent="0.25">
      <c r="A23" s="15" t="s">
        <v>58</v>
      </c>
      <c r="B23" s="13" t="s">
        <v>0</v>
      </c>
      <c r="C23" s="13" t="s">
        <v>3</v>
      </c>
      <c r="D23" s="13" t="s">
        <v>4</v>
      </c>
      <c r="E23" s="13" t="s">
        <v>254</v>
      </c>
      <c r="F23" s="13" t="s">
        <v>2</v>
      </c>
      <c r="G23" s="11">
        <f>SUM(G24:G26)</f>
        <v>1818.5</v>
      </c>
      <c r="H23" s="11">
        <f>SUM(H24:H26)</f>
        <v>2089.4830000000002</v>
      </c>
      <c r="I23" s="11">
        <f t="shared" ref="I23:J23" si="4">SUM(I24:I26)</f>
        <v>2089.4830000000002</v>
      </c>
      <c r="J23" s="11">
        <f t="shared" si="4"/>
        <v>2089.4830000000002</v>
      </c>
    </row>
    <row r="24" spans="1:10" ht="31.5" outlineLevel="4" x14ac:dyDescent="0.25">
      <c r="A24" s="15" t="s">
        <v>218</v>
      </c>
      <c r="B24" s="13" t="s">
        <v>0</v>
      </c>
      <c r="C24" s="13" t="s">
        <v>3</v>
      </c>
      <c r="D24" s="13" t="s">
        <v>4</v>
      </c>
      <c r="E24" s="13" t="s">
        <v>254</v>
      </c>
      <c r="F24" s="13" t="s">
        <v>5</v>
      </c>
      <c r="G24" s="54">
        <v>1456.7</v>
      </c>
      <c r="H24" s="11">
        <v>1703.335</v>
      </c>
      <c r="I24" s="52">
        <v>1703.335</v>
      </c>
      <c r="J24" s="52">
        <v>1703.335</v>
      </c>
    </row>
    <row r="25" spans="1:10" ht="63" hidden="1" outlineLevel="4" x14ac:dyDescent="0.25">
      <c r="A25" s="15" t="s">
        <v>59</v>
      </c>
      <c r="B25" s="13" t="s">
        <v>0</v>
      </c>
      <c r="C25" s="13" t="s">
        <v>3</v>
      </c>
      <c r="D25" s="13" t="s">
        <v>4</v>
      </c>
      <c r="E25" s="13" t="s">
        <v>254</v>
      </c>
      <c r="F25" s="13" t="s">
        <v>6</v>
      </c>
      <c r="G25" s="54"/>
      <c r="H25" s="11">
        <v>0</v>
      </c>
      <c r="I25" s="52"/>
      <c r="J25" s="52"/>
    </row>
    <row r="26" spans="1:10" ht="84.75" customHeight="1" outlineLevel="4" x14ac:dyDescent="0.25">
      <c r="A26" s="15" t="s">
        <v>227</v>
      </c>
      <c r="B26" s="13" t="s">
        <v>0</v>
      </c>
      <c r="C26" s="13" t="s">
        <v>3</v>
      </c>
      <c r="D26" s="13" t="s">
        <v>4</v>
      </c>
      <c r="E26" s="13" t="s">
        <v>254</v>
      </c>
      <c r="F26" s="13" t="s">
        <v>226</v>
      </c>
      <c r="G26" s="54">
        <v>361.8</v>
      </c>
      <c r="H26" s="11">
        <v>386.14800000000002</v>
      </c>
      <c r="I26" s="52">
        <v>386.14800000000002</v>
      </c>
      <c r="J26" s="52">
        <v>386.14800000000002</v>
      </c>
    </row>
    <row r="27" spans="1:10" ht="94.5" outlineLevel="4" x14ac:dyDescent="0.25">
      <c r="A27" s="15" t="s">
        <v>60</v>
      </c>
      <c r="B27" s="13" t="s">
        <v>0</v>
      </c>
      <c r="C27" s="13" t="s">
        <v>3</v>
      </c>
      <c r="D27" s="13" t="s">
        <v>7</v>
      </c>
      <c r="E27" s="13" t="s">
        <v>248</v>
      </c>
      <c r="F27" s="13" t="s">
        <v>2</v>
      </c>
      <c r="G27" s="11">
        <f>G28+G35</f>
        <v>53454.640000000007</v>
      </c>
      <c r="H27" s="11">
        <f>H28+H35</f>
        <v>60616.362999999998</v>
      </c>
      <c r="I27" s="11">
        <f>I28+I35</f>
        <v>60616.362999999998</v>
      </c>
      <c r="J27" s="11">
        <f>J28+J35</f>
        <v>60426.229999999996</v>
      </c>
    </row>
    <row r="28" spans="1:10" ht="51" customHeight="1" outlineLevel="4" x14ac:dyDescent="0.25">
      <c r="A28" s="15" t="s">
        <v>470</v>
      </c>
      <c r="B28" s="13" t="s">
        <v>0</v>
      </c>
      <c r="C28" s="13" t="s">
        <v>3</v>
      </c>
      <c r="D28" s="13" t="s">
        <v>7</v>
      </c>
      <c r="E28" s="13" t="s">
        <v>581</v>
      </c>
      <c r="F28" s="13" t="s">
        <v>2</v>
      </c>
      <c r="G28" s="11">
        <f>G29</f>
        <v>50</v>
      </c>
      <c r="H28" s="11">
        <f>H29</f>
        <v>93.1</v>
      </c>
      <c r="I28" s="11">
        <f>I29</f>
        <v>93.1</v>
      </c>
      <c r="J28" s="11">
        <f>J29</f>
        <v>93.1</v>
      </c>
    </row>
    <row r="29" spans="1:10" ht="126" outlineLevel="4" x14ac:dyDescent="0.25">
      <c r="A29" s="37" t="s">
        <v>471</v>
      </c>
      <c r="B29" s="13" t="s">
        <v>0</v>
      </c>
      <c r="C29" s="13" t="s">
        <v>3</v>
      </c>
      <c r="D29" s="13" t="s">
        <v>7</v>
      </c>
      <c r="E29" s="13" t="s">
        <v>582</v>
      </c>
      <c r="F29" s="13" t="s">
        <v>2</v>
      </c>
      <c r="G29" s="11">
        <f>G30+G33</f>
        <v>50</v>
      </c>
      <c r="H29" s="11">
        <f>H30+H33</f>
        <v>93.1</v>
      </c>
      <c r="I29" s="11">
        <f>I30+I33</f>
        <v>93.1</v>
      </c>
      <c r="J29" s="11">
        <f>J30+J33</f>
        <v>93.1</v>
      </c>
    </row>
    <row r="30" spans="1:10" ht="110.25" outlineLevel="4" x14ac:dyDescent="0.25">
      <c r="A30" s="15" t="s">
        <v>61</v>
      </c>
      <c r="B30" s="13" t="s">
        <v>0</v>
      </c>
      <c r="C30" s="13" t="s">
        <v>3</v>
      </c>
      <c r="D30" s="13" t="s">
        <v>7</v>
      </c>
      <c r="E30" s="13" t="s">
        <v>255</v>
      </c>
      <c r="F30" s="13" t="s">
        <v>2</v>
      </c>
      <c r="G30" s="11">
        <f>SUM(G31:G32)</f>
        <v>50</v>
      </c>
      <c r="H30" s="11">
        <f>SUM(H31:H32)</f>
        <v>55.65</v>
      </c>
      <c r="I30" s="11">
        <f>SUM(I31:I32)</f>
        <v>55.65</v>
      </c>
      <c r="J30" s="11">
        <f>SUM(J31:J32)</f>
        <v>55.65</v>
      </c>
    </row>
    <row r="31" spans="1:10" ht="63" outlineLevel="3" x14ac:dyDescent="0.25">
      <c r="A31" s="15" t="s">
        <v>62</v>
      </c>
      <c r="B31" s="13" t="s">
        <v>0</v>
      </c>
      <c r="C31" s="13" t="s">
        <v>3</v>
      </c>
      <c r="D31" s="13" t="s">
        <v>7</v>
      </c>
      <c r="E31" s="13" t="s">
        <v>255</v>
      </c>
      <c r="F31" s="13" t="s">
        <v>6</v>
      </c>
      <c r="G31" s="54">
        <v>40</v>
      </c>
      <c r="H31" s="11">
        <v>35.299999999999997</v>
      </c>
      <c r="I31" s="52">
        <v>35.299999999999997</v>
      </c>
      <c r="J31" s="52">
        <v>35.299999999999997</v>
      </c>
    </row>
    <row r="32" spans="1:10" ht="47.25" outlineLevel="4" x14ac:dyDescent="0.25">
      <c r="A32" s="15" t="s">
        <v>63</v>
      </c>
      <c r="B32" s="13" t="s">
        <v>0</v>
      </c>
      <c r="C32" s="13" t="s">
        <v>3</v>
      </c>
      <c r="D32" s="13" t="s">
        <v>7</v>
      </c>
      <c r="E32" s="13" t="s">
        <v>255</v>
      </c>
      <c r="F32" s="13" t="s">
        <v>8</v>
      </c>
      <c r="G32" s="54">
        <v>10</v>
      </c>
      <c r="H32" s="11">
        <v>20.350000000000001</v>
      </c>
      <c r="I32" s="52">
        <v>20.350000000000001</v>
      </c>
      <c r="J32" s="52">
        <v>20.350000000000001</v>
      </c>
    </row>
    <row r="33" spans="1:10" ht="94.5" outlineLevel="4" x14ac:dyDescent="0.25">
      <c r="A33" s="15" t="s">
        <v>719</v>
      </c>
      <c r="B33" s="13" t="s">
        <v>0</v>
      </c>
      <c r="C33" s="13" t="s">
        <v>3</v>
      </c>
      <c r="D33" s="13" t="s">
        <v>7</v>
      </c>
      <c r="E33" s="13" t="s">
        <v>718</v>
      </c>
      <c r="F33" s="13" t="s">
        <v>2</v>
      </c>
      <c r="G33" s="11">
        <f>G34</f>
        <v>0</v>
      </c>
      <c r="H33" s="11">
        <f>H34</f>
        <v>37.450000000000003</v>
      </c>
      <c r="I33" s="11">
        <f t="shared" ref="I33:J33" si="5">I34</f>
        <v>37.450000000000003</v>
      </c>
      <c r="J33" s="11">
        <f t="shared" si="5"/>
        <v>37.450000000000003</v>
      </c>
    </row>
    <row r="34" spans="1:10" ht="47.25" outlineLevel="4" x14ac:dyDescent="0.25">
      <c r="A34" s="15" t="s">
        <v>63</v>
      </c>
      <c r="B34" s="13" t="s">
        <v>0</v>
      </c>
      <c r="C34" s="13" t="s">
        <v>3</v>
      </c>
      <c r="D34" s="13" t="s">
        <v>7</v>
      </c>
      <c r="E34" s="13" t="s">
        <v>718</v>
      </c>
      <c r="F34" s="13" t="s">
        <v>8</v>
      </c>
      <c r="G34" s="11"/>
      <c r="H34" s="11">
        <v>37.450000000000003</v>
      </c>
      <c r="I34" s="11">
        <v>37.450000000000003</v>
      </c>
      <c r="J34" s="11">
        <v>37.450000000000003</v>
      </c>
    </row>
    <row r="35" spans="1:10" ht="47.25" outlineLevel="4" x14ac:dyDescent="0.25">
      <c r="A35" s="12" t="s">
        <v>488</v>
      </c>
      <c r="B35" s="13" t="s">
        <v>0</v>
      </c>
      <c r="C35" s="13" t="s">
        <v>3</v>
      </c>
      <c r="D35" s="13" t="s">
        <v>7</v>
      </c>
      <c r="E35" s="13" t="s">
        <v>676</v>
      </c>
      <c r="F35" s="13" t="s">
        <v>2</v>
      </c>
      <c r="G35" s="11">
        <f>G36</f>
        <v>53404.640000000007</v>
      </c>
      <c r="H35" s="11">
        <f>H36</f>
        <v>60523.262999999999</v>
      </c>
      <c r="I35" s="11">
        <f t="shared" ref="I35:J35" si="6">I36</f>
        <v>60523.262999999999</v>
      </c>
      <c r="J35" s="11">
        <f t="shared" si="6"/>
        <v>60333.13</v>
      </c>
    </row>
    <row r="36" spans="1:10" outlineLevel="4" x14ac:dyDescent="0.25">
      <c r="A36" s="12" t="s">
        <v>489</v>
      </c>
      <c r="B36" s="13" t="s">
        <v>0</v>
      </c>
      <c r="C36" s="13" t="s">
        <v>3</v>
      </c>
      <c r="D36" s="13" t="s">
        <v>7</v>
      </c>
      <c r="E36" s="13" t="s">
        <v>677</v>
      </c>
      <c r="F36" s="13" t="s">
        <v>2</v>
      </c>
      <c r="G36" s="11">
        <f>G37+G41+G48+G51+G57+G63+G68+G73+G77+G82+G88+G94+G98</f>
        <v>53404.640000000007</v>
      </c>
      <c r="H36" s="11">
        <f>H37+H41+H48+H51+H57+H63+H68+H73+H77+H82+H88+H94+H98</f>
        <v>60523.262999999999</v>
      </c>
      <c r="I36" s="11">
        <f t="shared" ref="I36:J36" si="7">I37+I41+I48+I51+I57+I63+I68+I73+I77+I82+I88+I94+I98</f>
        <v>60523.262999999999</v>
      </c>
      <c r="J36" s="11">
        <f t="shared" si="7"/>
        <v>60333.13</v>
      </c>
    </row>
    <row r="37" spans="1:10" ht="47.25" outlineLevel="4" x14ac:dyDescent="0.25">
      <c r="A37" s="15" t="s">
        <v>58</v>
      </c>
      <c r="B37" s="13" t="s">
        <v>0</v>
      </c>
      <c r="C37" s="13" t="s">
        <v>3</v>
      </c>
      <c r="D37" s="13" t="s">
        <v>7</v>
      </c>
      <c r="E37" s="13" t="s">
        <v>256</v>
      </c>
      <c r="F37" s="13" t="s">
        <v>2</v>
      </c>
      <c r="G37" s="11">
        <f>SUM(G38:G40)</f>
        <v>46790.8</v>
      </c>
      <c r="H37" s="11">
        <f>SUM(H38:H40)</f>
        <v>54152.279000000002</v>
      </c>
      <c r="I37" s="11">
        <f t="shared" ref="I37:J37" si="8">SUM(I38:I40)</f>
        <v>54152.279000000002</v>
      </c>
      <c r="J37" s="11">
        <f t="shared" si="8"/>
        <v>54146.597000000002</v>
      </c>
    </row>
    <row r="38" spans="1:10" ht="31.5" outlineLevel="3" x14ac:dyDescent="0.25">
      <c r="A38" s="15" t="s">
        <v>218</v>
      </c>
      <c r="B38" s="13" t="s">
        <v>0</v>
      </c>
      <c r="C38" s="13" t="s">
        <v>3</v>
      </c>
      <c r="D38" s="13" t="s">
        <v>7</v>
      </c>
      <c r="E38" s="13" t="s">
        <v>256</v>
      </c>
      <c r="F38" s="13" t="s">
        <v>5</v>
      </c>
      <c r="G38" s="11">
        <v>36736</v>
      </c>
      <c r="H38" s="11">
        <v>39553.773000000001</v>
      </c>
      <c r="I38" s="11">
        <v>39553.773000000001</v>
      </c>
      <c r="J38" s="11">
        <v>39553.275000000001</v>
      </c>
    </row>
    <row r="39" spans="1:10" ht="63" outlineLevel="4" x14ac:dyDescent="0.25">
      <c r="A39" s="15" t="s">
        <v>59</v>
      </c>
      <c r="B39" s="13" t="s">
        <v>0</v>
      </c>
      <c r="C39" s="13" t="s">
        <v>3</v>
      </c>
      <c r="D39" s="13" t="s">
        <v>7</v>
      </c>
      <c r="E39" s="13" t="s">
        <v>256</v>
      </c>
      <c r="F39" s="13" t="s">
        <v>6</v>
      </c>
      <c r="G39" s="11">
        <v>400</v>
      </c>
      <c r="H39" s="11">
        <v>2893.0509999999999</v>
      </c>
      <c r="I39" s="11">
        <v>2893.0509999999999</v>
      </c>
      <c r="J39" s="11">
        <v>2887.873</v>
      </c>
    </row>
    <row r="40" spans="1:10" ht="94.5" outlineLevel="4" x14ac:dyDescent="0.25">
      <c r="A40" s="15" t="s">
        <v>227</v>
      </c>
      <c r="B40" s="13" t="s">
        <v>0</v>
      </c>
      <c r="C40" s="13" t="s">
        <v>3</v>
      </c>
      <c r="D40" s="13" t="s">
        <v>7</v>
      </c>
      <c r="E40" s="13" t="s">
        <v>256</v>
      </c>
      <c r="F40" s="13" t="s">
        <v>226</v>
      </c>
      <c r="G40" s="11">
        <v>9654.7999999999993</v>
      </c>
      <c r="H40" s="11">
        <v>11705.455</v>
      </c>
      <c r="I40" s="11">
        <v>11705.455</v>
      </c>
      <c r="J40" s="11">
        <v>11705.449000000001</v>
      </c>
    </row>
    <row r="41" spans="1:10" ht="31.5" outlineLevel="3" x14ac:dyDescent="0.25">
      <c r="A41" s="15" t="s">
        <v>64</v>
      </c>
      <c r="B41" s="13" t="s">
        <v>0</v>
      </c>
      <c r="C41" s="13" t="s">
        <v>3</v>
      </c>
      <c r="D41" s="13" t="s">
        <v>7</v>
      </c>
      <c r="E41" s="13" t="s">
        <v>257</v>
      </c>
      <c r="F41" s="13" t="s">
        <v>2</v>
      </c>
      <c r="G41" s="11">
        <f>SUM(G42:G47)</f>
        <v>2130.5</v>
      </c>
      <c r="H41" s="11">
        <f>SUM(H42:H47)</f>
        <v>1275.82</v>
      </c>
      <c r="I41" s="11">
        <f t="shared" ref="I41:J41" si="9">SUM(I42:I47)</f>
        <v>1275.82</v>
      </c>
      <c r="J41" s="11">
        <f t="shared" si="9"/>
        <v>1272.9100000000001</v>
      </c>
    </row>
    <row r="42" spans="1:10" ht="63" outlineLevel="3" x14ac:dyDescent="0.25">
      <c r="A42" s="15" t="s">
        <v>59</v>
      </c>
      <c r="B42" s="13" t="s">
        <v>0</v>
      </c>
      <c r="C42" s="13" t="s">
        <v>3</v>
      </c>
      <c r="D42" s="13" t="s">
        <v>7</v>
      </c>
      <c r="E42" s="13" t="s">
        <v>257</v>
      </c>
      <c r="F42" s="13" t="s">
        <v>6</v>
      </c>
      <c r="G42" s="11">
        <v>1431.8</v>
      </c>
      <c r="H42" s="11">
        <v>0</v>
      </c>
      <c r="I42" s="11"/>
      <c r="J42" s="11"/>
    </row>
    <row r="43" spans="1:10" ht="47.25" outlineLevel="4" x14ac:dyDescent="0.25">
      <c r="A43" s="15" t="s">
        <v>65</v>
      </c>
      <c r="B43" s="13" t="s">
        <v>0</v>
      </c>
      <c r="C43" s="13" t="s">
        <v>3</v>
      </c>
      <c r="D43" s="13" t="s">
        <v>7</v>
      </c>
      <c r="E43" s="13" t="s">
        <v>257</v>
      </c>
      <c r="F43" s="13" t="s">
        <v>9</v>
      </c>
      <c r="G43" s="11">
        <v>490</v>
      </c>
      <c r="H43" s="11">
        <v>399.32799999999997</v>
      </c>
      <c r="I43" s="11">
        <v>399.32799999999997</v>
      </c>
      <c r="J43" s="11">
        <v>399.24799999999999</v>
      </c>
    </row>
    <row r="44" spans="1:10" ht="47.25" outlineLevel="4" x14ac:dyDescent="0.25">
      <c r="A44" s="15" t="s">
        <v>63</v>
      </c>
      <c r="B44" s="13" t="s">
        <v>0</v>
      </c>
      <c r="C44" s="13" t="s">
        <v>3</v>
      </c>
      <c r="D44" s="13" t="s">
        <v>7</v>
      </c>
      <c r="E44" s="13" t="s">
        <v>257</v>
      </c>
      <c r="F44" s="13" t="s">
        <v>8</v>
      </c>
      <c r="G44" s="11">
        <v>198.7</v>
      </c>
      <c r="H44" s="11">
        <v>833.27</v>
      </c>
      <c r="I44" s="11">
        <v>833.27</v>
      </c>
      <c r="J44" s="11">
        <v>831.23400000000004</v>
      </c>
    </row>
    <row r="45" spans="1:10" ht="31.5" outlineLevel="3" x14ac:dyDescent="0.25">
      <c r="A45" s="15" t="s">
        <v>66</v>
      </c>
      <c r="B45" s="13" t="s">
        <v>0</v>
      </c>
      <c r="C45" s="13" t="s">
        <v>3</v>
      </c>
      <c r="D45" s="13" t="s">
        <v>7</v>
      </c>
      <c r="E45" s="13" t="s">
        <v>257</v>
      </c>
      <c r="F45" s="13" t="s">
        <v>10</v>
      </c>
      <c r="G45" s="11">
        <v>10</v>
      </c>
      <c r="H45" s="11">
        <v>3.2</v>
      </c>
      <c r="I45" s="11">
        <v>3.2</v>
      </c>
      <c r="J45" s="11">
        <v>3.0819999999999999</v>
      </c>
    </row>
    <row r="46" spans="1:10" outlineLevel="4" x14ac:dyDescent="0.25">
      <c r="A46" s="15" t="s">
        <v>120</v>
      </c>
      <c r="B46" s="13" t="s">
        <v>0</v>
      </c>
      <c r="C46" s="13" t="s">
        <v>3</v>
      </c>
      <c r="D46" s="13" t="s">
        <v>7</v>
      </c>
      <c r="E46" s="13" t="s">
        <v>257</v>
      </c>
      <c r="F46" s="13" t="s">
        <v>35</v>
      </c>
      <c r="G46" s="11"/>
      <c r="H46" s="11">
        <v>18.001999999999999</v>
      </c>
      <c r="I46" s="11">
        <v>18.001999999999999</v>
      </c>
      <c r="J46" s="11">
        <v>17.331</v>
      </c>
    </row>
    <row r="47" spans="1:10" outlineLevel="4" x14ac:dyDescent="0.25">
      <c r="A47" s="15" t="s">
        <v>714</v>
      </c>
      <c r="B47" s="13" t="s">
        <v>0</v>
      </c>
      <c r="C47" s="13" t="s">
        <v>3</v>
      </c>
      <c r="D47" s="13" t="s">
        <v>7</v>
      </c>
      <c r="E47" s="13" t="s">
        <v>257</v>
      </c>
      <c r="F47" s="13" t="s">
        <v>713</v>
      </c>
      <c r="G47" s="11"/>
      <c r="H47" s="11">
        <v>22.02</v>
      </c>
      <c r="I47" s="11">
        <v>22.02</v>
      </c>
      <c r="J47" s="11">
        <v>22.015000000000001</v>
      </c>
    </row>
    <row r="48" spans="1:10" ht="78.75" outlineLevel="4" x14ac:dyDescent="0.25">
      <c r="A48" s="15" t="s">
        <v>721</v>
      </c>
      <c r="B48" s="13" t="s">
        <v>0</v>
      </c>
      <c r="C48" s="13" t="s">
        <v>3</v>
      </c>
      <c r="D48" s="13" t="s">
        <v>7</v>
      </c>
      <c r="E48" s="13" t="s">
        <v>720</v>
      </c>
      <c r="F48" s="13" t="s">
        <v>2</v>
      </c>
      <c r="G48" s="11">
        <f>SUM(G49:G50)</f>
        <v>0</v>
      </c>
      <c r="H48" s="11">
        <f>SUM(H49:H50)</f>
        <v>967.154</v>
      </c>
      <c r="I48" s="11">
        <f t="shared" ref="I48:J48" si="10">SUM(I49:I50)</f>
        <v>967.154</v>
      </c>
      <c r="J48" s="11">
        <f t="shared" si="10"/>
        <v>967.13</v>
      </c>
    </row>
    <row r="49" spans="1:10" ht="31.5" outlineLevel="4" x14ac:dyDescent="0.25">
      <c r="A49" s="15" t="s">
        <v>218</v>
      </c>
      <c r="B49" s="13" t="s">
        <v>0</v>
      </c>
      <c r="C49" s="13" t="s">
        <v>3</v>
      </c>
      <c r="D49" s="13" t="s">
        <v>7</v>
      </c>
      <c r="E49" s="13" t="s">
        <v>720</v>
      </c>
      <c r="F49" s="13" t="s">
        <v>5</v>
      </c>
      <c r="G49" s="11"/>
      <c r="H49" s="11">
        <v>843.96699999999998</v>
      </c>
      <c r="I49" s="11">
        <v>843.96699999999998</v>
      </c>
      <c r="J49" s="11">
        <v>843.94299999999998</v>
      </c>
    </row>
    <row r="50" spans="1:10" ht="94.5" outlineLevel="4" x14ac:dyDescent="0.25">
      <c r="A50" s="15" t="s">
        <v>227</v>
      </c>
      <c r="B50" s="13" t="s">
        <v>0</v>
      </c>
      <c r="C50" s="13" t="s">
        <v>3</v>
      </c>
      <c r="D50" s="13" t="s">
        <v>7</v>
      </c>
      <c r="E50" s="13" t="s">
        <v>720</v>
      </c>
      <c r="F50" s="13" t="s">
        <v>226</v>
      </c>
      <c r="G50" s="11"/>
      <c r="H50" s="11">
        <v>123.187</v>
      </c>
      <c r="I50" s="11">
        <v>123.187</v>
      </c>
      <c r="J50" s="11">
        <v>123.187</v>
      </c>
    </row>
    <row r="51" spans="1:10" ht="141.75" outlineLevel="4" x14ac:dyDescent="0.25">
      <c r="A51" s="15" t="s">
        <v>258</v>
      </c>
      <c r="B51" s="13" t="s">
        <v>0</v>
      </c>
      <c r="C51" s="13" t="s">
        <v>3</v>
      </c>
      <c r="D51" s="13" t="s">
        <v>7</v>
      </c>
      <c r="E51" s="13" t="s">
        <v>259</v>
      </c>
      <c r="F51" s="13" t="s">
        <v>2</v>
      </c>
      <c r="G51" s="11">
        <f>SUM(G52:G56)</f>
        <v>594.29</v>
      </c>
      <c r="H51" s="11">
        <f>SUM(H52:H56)</f>
        <v>687.58999999999992</v>
      </c>
      <c r="I51" s="11">
        <f t="shared" ref="I51:J51" si="11">SUM(I52:I56)</f>
        <v>687.58999999999992</v>
      </c>
      <c r="J51" s="11">
        <f t="shared" si="11"/>
        <v>683.23800000000006</v>
      </c>
    </row>
    <row r="52" spans="1:10" ht="31.5" outlineLevel="4" x14ac:dyDescent="0.25">
      <c r="A52" s="15" t="s">
        <v>218</v>
      </c>
      <c r="B52" s="13" t="s">
        <v>0</v>
      </c>
      <c r="C52" s="13" t="s">
        <v>3</v>
      </c>
      <c r="D52" s="13" t="s">
        <v>7</v>
      </c>
      <c r="E52" s="13" t="s">
        <v>259</v>
      </c>
      <c r="F52" s="13" t="s">
        <v>5</v>
      </c>
      <c r="G52" s="11">
        <v>440.4</v>
      </c>
      <c r="H52" s="11">
        <v>488.4</v>
      </c>
      <c r="I52" s="11">
        <v>488.4</v>
      </c>
      <c r="J52" s="11">
        <v>486.363</v>
      </c>
    </row>
    <row r="53" spans="1:10" ht="63" outlineLevel="4" x14ac:dyDescent="0.25">
      <c r="A53" s="15" t="s">
        <v>59</v>
      </c>
      <c r="B53" s="13" t="s">
        <v>0</v>
      </c>
      <c r="C53" s="13" t="s">
        <v>3</v>
      </c>
      <c r="D53" s="13" t="s">
        <v>7</v>
      </c>
      <c r="E53" s="13" t="s">
        <v>259</v>
      </c>
      <c r="F53" s="13" t="s">
        <v>6</v>
      </c>
      <c r="G53" s="11"/>
      <c r="H53" s="11">
        <v>20.731999999999999</v>
      </c>
      <c r="I53" s="11">
        <v>20.731999999999999</v>
      </c>
      <c r="J53" s="11">
        <v>19.672000000000001</v>
      </c>
    </row>
    <row r="54" spans="1:10" ht="94.5" outlineLevel="3" x14ac:dyDescent="0.25">
      <c r="A54" s="15" t="s">
        <v>227</v>
      </c>
      <c r="B54" s="13" t="s">
        <v>0</v>
      </c>
      <c r="C54" s="13" t="s">
        <v>3</v>
      </c>
      <c r="D54" s="13" t="s">
        <v>7</v>
      </c>
      <c r="E54" s="13" t="s">
        <v>259</v>
      </c>
      <c r="F54" s="13" t="s">
        <v>226</v>
      </c>
      <c r="G54" s="11">
        <v>133</v>
      </c>
      <c r="H54" s="11">
        <v>146.928</v>
      </c>
      <c r="I54" s="11">
        <v>146.928</v>
      </c>
      <c r="J54" s="11">
        <v>145.673</v>
      </c>
    </row>
    <row r="55" spans="1:10" ht="47.25" outlineLevel="4" x14ac:dyDescent="0.25">
      <c r="A55" s="15" t="s">
        <v>65</v>
      </c>
      <c r="B55" s="13" t="s">
        <v>0</v>
      </c>
      <c r="C55" s="13" t="s">
        <v>3</v>
      </c>
      <c r="D55" s="13" t="s">
        <v>7</v>
      </c>
      <c r="E55" s="13" t="s">
        <v>259</v>
      </c>
      <c r="F55" s="13" t="s">
        <v>9</v>
      </c>
      <c r="G55" s="11"/>
      <c r="H55" s="11"/>
      <c r="I55" s="11"/>
      <c r="J55" s="11"/>
    </row>
    <row r="56" spans="1:10" ht="47.25" outlineLevel="4" x14ac:dyDescent="0.25">
      <c r="A56" s="15" t="s">
        <v>63</v>
      </c>
      <c r="B56" s="13" t="s">
        <v>0</v>
      </c>
      <c r="C56" s="13" t="s">
        <v>3</v>
      </c>
      <c r="D56" s="13" t="s">
        <v>7</v>
      </c>
      <c r="E56" s="13" t="s">
        <v>259</v>
      </c>
      <c r="F56" s="13" t="s">
        <v>8</v>
      </c>
      <c r="G56" s="11">
        <v>20.89</v>
      </c>
      <c r="H56" s="11">
        <v>31.53</v>
      </c>
      <c r="I56" s="11">
        <v>31.53</v>
      </c>
      <c r="J56" s="11">
        <v>31.53</v>
      </c>
    </row>
    <row r="57" spans="1:10" ht="189" outlineLevel="4" x14ac:dyDescent="0.25">
      <c r="A57" s="15" t="s">
        <v>261</v>
      </c>
      <c r="B57" s="13" t="s">
        <v>0</v>
      </c>
      <c r="C57" s="13" t="s">
        <v>3</v>
      </c>
      <c r="D57" s="13" t="s">
        <v>7</v>
      </c>
      <c r="E57" s="13" t="s">
        <v>260</v>
      </c>
      <c r="F57" s="13" t="s">
        <v>2</v>
      </c>
      <c r="G57" s="11">
        <f>SUM(G58:G62)</f>
        <v>848.27</v>
      </c>
      <c r="H57" s="11">
        <f>SUM(H58:H62)</f>
        <v>848.27</v>
      </c>
      <c r="I57" s="11">
        <f t="shared" ref="I57:J57" si="12">SUM(I58:I62)</f>
        <v>848.27</v>
      </c>
      <c r="J57" s="11">
        <f t="shared" si="12"/>
        <v>848.27</v>
      </c>
    </row>
    <row r="58" spans="1:10" ht="31.5" outlineLevel="4" x14ac:dyDescent="0.25">
      <c r="A58" s="15" t="s">
        <v>218</v>
      </c>
      <c r="B58" s="13" t="s">
        <v>0</v>
      </c>
      <c r="C58" s="13" t="s">
        <v>3</v>
      </c>
      <c r="D58" s="13" t="s">
        <v>7</v>
      </c>
      <c r="E58" s="13" t="s">
        <v>260</v>
      </c>
      <c r="F58" s="13" t="s">
        <v>5</v>
      </c>
      <c r="G58" s="11">
        <v>618.27</v>
      </c>
      <c r="H58" s="11">
        <v>636.23199999999997</v>
      </c>
      <c r="I58" s="11">
        <v>636.23199999999997</v>
      </c>
      <c r="J58" s="11">
        <v>636.23199999999997</v>
      </c>
    </row>
    <row r="59" spans="1:10" ht="63" outlineLevel="3" x14ac:dyDescent="0.25">
      <c r="A59" s="15" t="s">
        <v>59</v>
      </c>
      <c r="B59" s="13" t="s">
        <v>0</v>
      </c>
      <c r="C59" s="13" t="s">
        <v>3</v>
      </c>
      <c r="D59" s="13" t="s">
        <v>7</v>
      </c>
      <c r="E59" s="13" t="s">
        <v>260</v>
      </c>
      <c r="F59" s="13" t="s">
        <v>6</v>
      </c>
      <c r="G59" s="11">
        <v>25.11</v>
      </c>
      <c r="H59" s="11">
        <v>24.85</v>
      </c>
      <c r="I59" s="11">
        <v>24.85</v>
      </c>
      <c r="J59" s="11">
        <v>24.85</v>
      </c>
    </row>
    <row r="60" spans="1:10" ht="94.5" outlineLevel="4" x14ac:dyDescent="0.25">
      <c r="A60" s="15" t="s">
        <v>227</v>
      </c>
      <c r="B60" s="13" t="s">
        <v>0</v>
      </c>
      <c r="C60" s="13" t="s">
        <v>3</v>
      </c>
      <c r="D60" s="13" t="s">
        <v>7</v>
      </c>
      <c r="E60" s="13" t="s">
        <v>260</v>
      </c>
      <c r="F60" s="13" t="s">
        <v>226</v>
      </c>
      <c r="G60" s="11">
        <v>186.72</v>
      </c>
      <c r="H60" s="11">
        <v>182.18799999999999</v>
      </c>
      <c r="I60" s="11">
        <v>182.18799999999999</v>
      </c>
      <c r="J60" s="11">
        <v>182.18799999999999</v>
      </c>
    </row>
    <row r="61" spans="1:10" ht="47.25" outlineLevel="4" x14ac:dyDescent="0.25">
      <c r="A61" s="15" t="s">
        <v>65</v>
      </c>
      <c r="B61" s="13" t="s">
        <v>0</v>
      </c>
      <c r="C61" s="13" t="s">
        <v>3</v>
      </c>
      <c r="D61" s="13" t="s">
        <v>7</v>
      </c>
      <c r="E61" s="13" t="s">
        <v>260</v>
      </c>
      <c r="F61" s="13" t="s">
        <v>9</v>
      </c>
      <c r="G61" s="11">
        <v>10</v>
      </c>
      <c r="H61" s="11">
        <v>0</v>
      </c>
      <c r="I61" s="11"/>
      <c r="J61" s="11"/>
    </row>
    <row r="62" spans="1:10" ht="47.25" outlineLevel="4" x14ac:dyDescent="0.25">
      <c r="A62" s="15" t="s">
        <v>63</v>
      </c>
      <c r="B62" s="13" t="s">
        <v>0</v>
      </c>
      <c r="C62" s="13" t="s">
        <v>3</v>
      </c>
      <c r="D62" s="13" t="s">
        <v>7</v>
      </c>
      <c r="E62" s="13" t="s">
        <v>260</v>
      </c>
      <c r="F62" s="13" t="s">
        <v>8</v>
      </c>
      <c r="G62" s="11">
        <v>8.17</v>
      </c>
      <c r="H62" s="11">
        <v>5</v>
      </c>
      <c r="I62" s="11">
        <v>5</v>
      </c>
      <c r="J62" s="11">
        <v>5</v>
      </c>
    </row>
    <row r="63" spans="1:10" ht="204.75" outlineLevel="4" x14ac:dyDescent="0.25">
      <c r="A63" s="15" t="s">
        <v>262</v>
      </c>
      <c r="B63" s="13" t="s">
        <v>0</v>
      </c>
      <c r="C63" s="13" t="s">
        <v>3</v>
      </c>
      <c r="D63" s="13" t="s">
        <v>7</v>
      </c>
      <c r="E63" s="13" t="s">
        <v>263</v>
      </c>
      <c r="F63" s="13" t="s">
        <v>2</v>
      </c>
      <c r="G63" s="11">
        <f>SUM(G64:G67)</f>
        <v>343</v>
      </c>
      <c r="H63" s="11">
        <f>SUM(H64:H67)</f>
        <v>343</v>
      </c>
      <c r="I63" s="11">
        <f t="shared" ref="I63:J63" si="13">SUM(I64:I67)</f>
        <v>343</v>
      </c>
      <c r="J63" s="11">
        <f t="shared" si="13"/>
        <v>341.94</v>
      </c>
    </row>
    <row r="64" spans="1:10" ht="31.5" outlineLevel="4" x14ac:dyDescent="0.25">
      <c r="A64" s="15" t="s">
        <v>218</v>
      </c>
      <c r="B64" s="13" t="s">
        <v>0</v>
      </c>
      <c r="C64" s="13" t="s">
        <v>3</v>
      </c>
      <c r="D64" s="13" t="s">
        <v>7</v>
      </c>
      <c r="E64" s="13" t="s">
        <v>263</v>
      </c>
      <c r="F64" s="13" t="s">
        <v>5</v>
      </c>
      <c r="G64" s="11">
        <v>221</v>
      </c>
      <c r="H64" s="11">
        <v>221</v>
      </c>
      <c r="I64" s="11">
        <v>221</v>
      </c>
      <c r="J64" s="11">
        <v>220.69399999999999</v>
      </c>
    </row>
    <row r="65" spans="1:10" ht="94.5" outlineLevel="3" x14ac:dyDescent="0.25">
      <c r="A65" s="15" t="s">
        <v>227</v>
      </c>
      <c r="B65" s="13" t="s">
        <v>0</v>
      </c>
      <c r="C65" s="13" t="s">
        <v>3</v>
      </c>
      <c r="D65" s="13" t="s">
        <v>7</v>
      </c>
      <c r="E65" s="13" t="s">
        <v>263</v>
      </c>
      <c r="F65" s="13" t="s">
        <v>226</v>
      </c>
      <c r="G65" s="11">
        <v>66.8</v>
      </c>
      <c r="H65" s="11">
        <v>66.8</v>
      </c>
      <c r="I65" s="11">
        <v>66.8</v>
      </c>
      <c r="J65" s="11">
        <v>66.046000000000006</v>
      </c>
    </row>
    <row r="66" spans="1:10" ht="47.25" outlineLevel="4" x14ac:dyDescent="0.25">
      <c r="A66" s="15" t="s">
        <v>65</v>
      </c>
      <c r="B66" s="13" t="s">
        <v>0</v>
      </c>
      <c r="C66" s="13" t="s">
        <v>3</v>
      </c>
      <c r="D66" s="13" t="s">
        <v>7</v>
      </c>
      <c r="E66" s="13" t="s">
        <v>263</v>
      </c>
      <c r="F66" s="13" t="s">
        <v>9</v>
      </c>
      <c r="G66" s="11">
        <v>20</v>
      </c>
      <c r="H66" s="11">
        <v>0</v>
      </c>
      <c r="I66" s="11"/>
      <c r="J66" s="11"/>
    </row>
    <row r="67" spans="1:10" ht="47.25" outlineLevel="4" x14ac:dyDescent="0.25">
      <c r="A67" s="15" t="s">
        <v>63</v>
      </c>
      <c r="B67" s="13" t="s">
        <v>0</v>
      </c>
      <c r="C67" s="13" t="s">
        <v>3</v>
      </c>
      <c r="D67" s="13" t="s">
        <v>7</v>
      </c>
      <c r="E67" s="13" t="s">
        <v>263</v>
      </c>
      <c r="F67" s="13" t="s">
        <v>8</v>
      </c>
      <c r="G67" s="11">
        <v>35.200000000000003</v>
      </c>
      <c r="H67" s="11">
        <v>55.2</v>
      </c>
      <c r="I67" s="11">
        <v>55.2</v>
      </c>
      <c r="J67" s="11">
        <v>55.2</v>
      </c>
    </row>
    <row r="68" spans="1:10" ht="157.5" outlineLevel="4" x14ac:dyDescent="0.25">
      <c r="A68" s="15" t="s">
        <v>67</v>
      </c>
      <c r="B68" s="13" t="s">
        <v>0</v>
      </c>
      <c r="C68" s="13" t="s">
        <v>3</v>
      </c>
      <c r="D68" s="13" t="s">
        <v>7</v>
      </c>
      <c r="E68" s="13" t="s">
        <v>264</v>
      </c>
      <c r="F68" s="13" t="s">
        <v>2</v>
      </c>
      <c r="G68" s="11">
        <f>SUM(G69:G72)</f>
        <v>323.74</v>
      </c>
      <c r="H68" s="11">
        <f>SUM(H69:H72)</f>
        <v>323.74</v>
      </c>
      <c r="I68" s="11">
        <f t="shared" ref="I68:J68" si="14">SUM(I69:I72)</f>
        <v>323.74</v>
      </c>
      <c r="J68" s="11">
        <f t="shared" si="14"/>
        <v>322.68</v>
      </c>
    </row>
    <row r="69" spans="1:10" ht="31.5" outlineLevel="4" x14ac:dyDescent="0.25">
      <c r="A69" s="15" t="s">
        <v>218</v>
      </c>
      <c r="B69" s="13" t="s">
        <v>0</v>
      </c>
      <c r="C69" s="13" t="s">
        <v>3</v>
      </c>
      <c r="D69" s="13" t="s">
        <v>7</v>
      </c>
      <c r="E69" s="13" t="s">
        <v>264</v>
      </c>
      <c r="F69" s="13" t="s">
        <v>5</v>
      </c>
      <c r="G69" s="11">
        <v>221</v>
      </c>
      <c r="H69" s="11">
        <v>221</v>
      </c>
      <c r="I69" s="11">
        <v>221</v>
      </c>
      <c r="J69" s="11">
        <v>220.69399999999999</v>
      </c>
    </row>
    <row r="70" spans="1:10" ht="94.5" outlineLevel="4" x14ac:dyDescent="0.25">
      <c r="A70" s="15" t="s">
        <v>227</v>
      </c>
      <c r="B70" s="13" t="s">
        <v>0</v>
      </c>
      <c r="C70" s="13" t="s">
        <v>3</v>
      </c>
      <c r="D70" s="13" t="s">
        <v>7</v>
      </c>
      <c r="E70" s="13" t="s">
        <v>264</v>
      </c>
      <c r="F70" s="13" t="s">
        <v>226</v>
      </c>
      <c r="G70" s="11">
        <v>66.8</v>
      </c>
      <c r="H70" s="11">
        <v>66.8</v>
      </c>
      <c r="I70" s="11">
        <v>66.8</v>
      </c>
      <c r="J70" s="11">
        <v>66.046000000000006</v>
      </c>
    </row>
    <row r="71" spans="1:10" ht="47.25" outlineLevel="4" x14ac:dyDescent="0.25">
      <c r="A71" s="15" t="s">
        <v>65</v>
      </c>
      <c r="B71" s="13" t="s">
        <v>0</v>
      </c>
      <c r="C71" s="13" t="s">
        <v>3</v>
      </c>
      <c r="D71" s="13" t="s">
        <v>7</v>
      </c>
      <c r="E71" s="13" t="s">
        <v>264</v>
      </c>
      <c r="F71" s="13" t="s">
        <v>9</v>
      </c>
      <c r="G71" s="11">
        <v>10</v>
      </c>
      <c r="H71" s="11">
        <v>0</v>
      </c>
      <c r="I71" s="11"/>
      <c r="J71" s="11"/>
    </row>
    <row r="72" spans="1:10" ht="47.25" outlineLevel="4" x14ac:dyDescent="0.25">
      <c r="A72" s="15" t="s">
        <v>63</v>
      </c>
      <c r="B72" s="13" t="s">
        <v>0</v>
      </c>
      <c r="C72" s="13" t="s">
        <v>3</v>
      </c>
      <c r="D72" s="13" t="s">
        <v>7</v>
      </c>
      <c r="E72" s="13" t="s">
        <v>264</v>
      </c>
      <c r="F72" s="13" t="s">
        <v>8</v>
      </c>
      <c r="G72" s="11">
        <v>25.94</v>
      </c>
      <c r="H72" s="11">
        <v>35.94</v>
      </c>
      <c r="I72" s="11">
        <v>35.94</v>
      </c>
      <c r="J72" s="11">
        <v>35.94</v>
      </c>
    </row>
    <row r="73" spans="1:10" ht="173.25" outlineLevel="3" x14ac:dyDescent="0.25">
      <c r="A73" s="15" t="s">
        <v>68</v>
      </c>
      <c r="B73" s="13" t="s">
        <v>0</v>
      </c>
      <c r="C73" s="13" t="s">
        <v>3</v>
      </c>
      <c r="D73" s="13" t="s">
        <v>7</v>
      </c>
      <c r="E73" s="13" t="s">
        <v>265</v>
      </c>
      <c r="F73" s="13" t="s">
        <v>2</v>
      </c>
      <c r="G73" s="11">
        <f>SUM(G74:G76)</f>
        <v>323.73</v>
      </c>
      <c r="H73" s="11">
        <f>SUM(H74:H76)</f>
        <v>323.73</v>
      </c>
      <c r="I73" s="11">
        <f t="shared" ref="I73:J73" si="15">SUM(I74:I76)</f>
        <v>323.73</v>
      </c>
      <c r="J73" s="11">
        <f t="shared" si="15"/>
        <v>273.90200000000004</v>
      </c>
    </row>
    <row r="74" spans="1:10" ht="31.5" outlineLevel="4" x14ac:dyDescent="0.25">
      <c r="A74" s="15" t="s">
        <v>218</v>
      </c>
      <c r="B74" s="13" t="s">
        <v>0</v>
      </c>
      <c r="C74" s="13" t="s">
        <v>3</v>
      </c>
      <c r="D74" s="13" t="s">
        <v>7</v>
      </c>
      <c r="E74" s="13" t="s">
        <v>265</v>
      </c>
      <c r="F74" s="13" t="s">
        <v>5</v>
      </c>
      <c r="G74" s="11">
        <v>245</v>
      </c>
      <c r="H74" s="11">
        <v>245</v>
      </c>
      <c r="I74" s="11">
        <v>245</v>
      </c>
      <c r="J74" s="11">
        <v>200.547</v>
      </c>
    </row>
    <row r="75" spans="1:10" ht="94.5" outlineLevel="3" x14ac:dyDescent="0.25">
      <c r="A75" s="15" t="s">
        <v>227</v>
      </c>
      <c r="B75" s="13" t="s">
        <v>0</v>
      </c>
      <c r="C75" s="13" t="s">
        <v>3</v>
      </c>
      <c r="D75" s="13" t="s">
        <v>7</v>
      </c>
      <c r="E75" s="13" t="s">
        <v>265</v>
      </c>
      <c r="F75" s="13" t="s">
        <v>226</v>
      </c>
      <c r="G75" s="11">
        <v>74</v>
      </c>
      <c r="H75" s="11">
        <v>74</v>
      </c>
      <c r="I75" s="11">
        <v>74</v>
      </c>
      <c r="J75" s="11">
        <v>68.625</v>
      </c>
    </row>
    <row r="76" spans="1:10" ht="47.25" outlineLevel="4" x14ac:dyDescent="0.25">
      <c r="A76" s="15" t="s">
        <v>63</v>
      </c>
      <c r="B76" s="13" t="s">
        <v>0</v>
      </c>
      <c r="C76" s="13" t="s">
        <v>3</v>
      </c>
      <c r="D76" s="13" t="s">
        <v>7</v>
      </c>
      <c r="E76" s="13" t="s">
        <v>265</v>
      </c>
      <c r="F76" s="13" t="s">
        <v>8</v>
      </c>
      <c r="G76" s="11">
        <v>4.7300000000000004</v>
      </c>
      <c r="H76" s="11">
        <v>4.7300000000000004</v>
      </c>
      <c r="I76" s="11">
        <v>4.7300000000000004</v>
      </c>
      <c r="J76" s="11">
        <v>4.7300000000000004</v>
      </c>
    </row>
    <row r="77" spans="1:10" ht="141.75" outlineLevel="4" x14ac:dyDescent="0.25">
      <c r="A77" s="15" t="s">
        <v>266</v>
      </c>
      <c r="B77" s="13" t="s">
        <v>0</v>
      </c>
      <c r="C77" s="13" t="s">
        <v>3</v>
      </c>
      <c r="D77" s="13" t="s">
        <v>7</v>
      </c>
      <c r="E77" s="13" t="s">
        <v>267</v>
      </c>
      <c r="F77" s="13" t="s">
        <v>2</v>
      </c>
      <c r="G77" s="11">
        <f>SUM(G78:G81)</f>
        <v>158.43</v>
      </c>
      <c r="H77" s="11">
        <f>SUM(H78:H81)</f>
        <v>158.43</v>
      </c>
      <c r="I77" s="11">
        <f t="shared" ref="I77:J77" si="16">SUM(I78:I81)</f>
        <v>158.43</v>
      </c>
      <c r="J77" s="11">
        <f t="shared" si="16"/>
        <v>158.43</v>
      </c>
    </row>
    <row r="78" spans="1:10" ht="31.5" outlineLevel="4" x14ac:dyDescent="0.25">
      <c r="A78" s="15" t="s">
        <v>218</v>
      </c>
      <c r="B78" s="13" t="s">
        <v>0</v>
      </c>
      <c r="C78" s="13" t="s">
        <v>3</v>
      </c>
      <c r="D78" s="13" t="s">
        <v>7</v>
      </c>
      <c r="E78" s="13" t="s">
        <v>267</v>
      </c>
      <c r="F78" s="13" t="s">
        <v>5</v>
      </c>
      <c r="G78" s="11">
        <v>99</v>
      </c>
      <c r="H78" s="11">
        <v>101.84</v>
      </c>
      <c r="I78" s="11">
        <v>101.84</v>
      </c>
      <c r="J78" s="11">
        <v>101.84</v>
      </c>
    </row>
    <row r="79" spans="1:10" ht="94.5" outlineLevel="4" x14ac:dyDescent="0.25">
      <c r="A79" s="15" t="s">
        <v>227</v>
      </c>
      <c r="B79" s="13" t="s">
        <v>0</v>
      </c>
      <c r="C79" s="13" t="s">
        <v>3</v>
      </c>
      <c r="D79" s="13" t="s">
        <v>7</v>
      </c>
      <c r="E79" s="13" t="s">
        <v>267</v>
      </c>
      <c r="F79" s="13" t="s">
        <v>226</v>
      </c>
      <c r="G79" s="11">
        <v>30</v>
      </c>
      <c r="H79" s="11">
        <v>28.59</v>
      </c>
      <c r="I79" s="11">
        <v>28.59</v>
      </c>
      <c r="J79" s="11">
        <v>28.59</v>
      </c>
    </row>
    <row r="80" spans="1:10" ht="47.25" outlineLevel="2" x14ac:dyDescent="0.25">
      <c r="A80" s="15" t="s">
        <v>65</v>
      </c>
      <c r="B80" s="13" t="s">
        <v>0</v>
      </c>
      <c r="C80" s="13" t="s">
        <v>3</v>
      </c>
      <c r="D80" s="13" t="s">
        <v>7</v>
      </c>
      <c r="E80" s="13" t="s">
        <v>267</v>
      </c>
      <c r="F80" s="13" t="s">
        <v>9</v>
      </c>
      <c r="G80" s="11">
        <v>10</v>
      </c>
      <c r="H80" s="11">
        <v>0</v>
      </c>
      <c r="I80" s="11"/>
      <c r="J80" s="11"/>
    </row>
    <row r="81" spans="1:10" ht="47.25" outlineLevel="3" x14ac:dyDescent="0.25">
      <c r="A81" s="15" t="s">
        <v>63</v>
      </c>
      <c r="B81" s="13" t="s">
        <v>0</v>
      </c>
      <c r="C81" s="13" t="s">
        <v>3</v>
      </c>
      <c r="D81" s="13" t="s">
        <v>7</v>
      </c>
      <c r="E81" s="13" t="s">
        <v>267</v>
      </c>
      <c r="F81" s="13" t="s">
        <v>8</v>
      </c>
      <c r="G81" s="11">
        <v>19.43</v>
      </c>
      <c r="H81" s="11">
        <v>28</v>
      </c>
      <c r="I81" s="11">
        <v>28</v>
      </c>
      <c r="J81" s="11">
        <v>28</v>
      </c>
    </row>
    <row r="82" spans="1:10" ht="126" outlineLevel="4" x14ac:dyDescent="0.25">
      <c r="A82" s="15" t="s">
        <v>382</v>
      </c>
      <c r="B82" s="13" t="s">
        <v>0</v>
      </c>
      <c r="C82" s="13" t="s">
        <v>3</v>
      </c>
      <c r="D82" s="13" t="s">
        <v>7</v>
      </c>
      <c r="E82" s="13" t="s">
        <v>268</v>
      </c>
      <c r="F82" s="13" t="s">
        <v>2</v>
      </c>
      <c r="G82" s="11">
        <f>SUM(G83:G87)</f>
        <v>739.60000000000014</v>
      </c>
      <c r="H82" s="11">
        <f>SUM(H83:H87)</f>
        <v>739.59999999999991</v>
      </c>
      <c r="I82" s="11">
        <f t="shared" ref="I82:J82" si="17">SUM(I83:I87)</f>
        <v>739.59999999999991</v>
      </c>
      <c r="J82" s="11">
        <f t="shared" si="17"/>
        <v>637.51099999999997</v>
      </c>
    </row>
    <row r="83" spans="1:10" ht="31.5" outlineLevel="4" x14ac:dyDescent="0.25">
      <c r="A83" s="15" t="s">
        <v>218</v>
      </c>
      <c r="B83" s="13" t="s">
        <v>0</v>
      </c>
      <c r="C83" s="13" t="s">
        <v>3</v>
      </c>
      <c r="D83" s="13" t="s">
        <v>7</v>
      </c>
      <c r="E83" s="13" t="s">
        <v>268</v>
      </c>
      <c r="F83" s="13" t="s">
        <v>5</v>
      </c>
      <c r="G83" s="11">
        <v>557.19000000000005</v>
      </c>
      <c r="H83" s="11">
        <v>579.79</v>
      </c>
      <c r="I83" s="11">
        <v>579.79</v>
      </c>
      <c r="J83" s="11">
        <v>477.71300000000002</v>
      </c>
    </row>
    <row r="84" spans="1:10" ht="63" outlineLevel="2" x14ac:dyDescent="0.25">
      <c r="A84" s="15" t="s">
        <v>59</v>
      </c>
      <c r="B84" s="13" t="s">
        <v>0</v>
      </c>
      <c r="C84" s="13" t="s">
        <v>3</v>
      </c>
      <c r="D84" s="13" t="s">
        <v>7</v>
      </c>
      <c r="E84" s="13" t="s">
        <v>268</v>
      </c>
      <c r="F84" s="13" t="s">
        <v>6</v>
      </c>
      <c r="G84" s="11">
        <v>24.1</v>
      </c>
      <c r="H84" s="11"/>
      <c r="I84" s="11"/>
      <c r="J84" s="11"/>
    </row>
    <row r="85" spans="1:10" ht="94.5" outlineLevel="3" x14ac:dyDescent="0.25">
      <c r="A85" s="15" t="s">
        <v>227</v>
      </c>
      <c r="B85" s="13" t="s">
        <v>0</v>
      </c>
      <c r="C85" s="13" t="s">
        <v>3</v>
      </c>
      <c r="D85" s="13" t="s">
        <v>7</v>
      </c>
      <c r="E85" s="13" t="s">
        <v>268</v>
      </c>
      <c r="F85" s="13" t="s">
        <v>226</v>
      </c>
      <c r="G85" s="11">
        <v>134.81</v>
      </c>
      <c r="H85" s="11">
        <v>142.81</v>
      </c>
      <c r="I85" s="11">
        <v>142.81</v>
      </c>
      <c r="J85" s="11">
        <v>142.798</v>
      </c>
    </row>
    <row r="86" spans="1:10" ht="47.25" outlineLevel="4" x14ac:dyDescent="0.25">
      <c r="A86" s="15" t="s">
        <v>65</v>
      </c>
      <c r="B86" s="13" t="s">
        <v>0</v>
      </c>
      <c r="C86" s="13" t="s">
        <v>3</v>
      </c>
      <c r="D86" s="13" t="s">
        <v>7</v>
      </c>
      <c r="E86" s="13" t="s">
        <v>268</v>
      </c>
      <c r="F86" s="13" t="s">
        <v>9</v>
      </c>
      <c r="G86" s="11">
        <v>3</v>
      </c>
      <c r="H86" s="11">
        <v>0.76</v>
      </c>
      <c r="I86" s="11">
        <v>0.76</v>
      </c>
      <c r="J86" s="11">
        <v>0.76</v>
      </c>
    </row>
    <row r="87" spans="1:10" ht="47.25" outlineLevel="2" x14ac:dyDescent="0.25">
      <c r="A87" s="15" t="s">
        <v>63</v>
      </c>
      <c r="B87" s="13" t="s">
        <v>0</v>
      </c>
      <c r="C87" s="13" t="s">
        <v>3</v>
      </c>
      <c r="D87" s="13" t="s">
        <v>7</v>
      </c>
      <c r="E87" s="13" t="s">
        <v>268</v>
      </c>
      <c r="F87" s="13" t="s">
        <v>8</v>
      </c>
      <c r="G87" s="11">
        <v>20.5</v>
      </c>
      <c r="H87" s="11">
        <v>16.239999999999998</v>
      </c>
      <c r="I87" s="11">
        <v>16.239999999999998</v>
      </c>
      <c r="J87" s="11">
        <v>16.239999999999998</v>
      </c>
    </row>
    <row r="88" spans="1:10" ht="126" outlineLevel="2" x14ac:dyDescent="0.25">
      <c r="A88" s="15" t="s">
        <v>269</v>
      </c>
      <c r="B88" s="13" t="s">
        <v>0</v>
      </c>
      <c r="C88" s="13" t="s">
        <v>3</v>
      </c>
      <c r="D88" s="13" t="s">
        <v>7</v>
      </c>
      <c r="E88" s="13" t="s">
        <v>270</v>
      </c>
      <c r="F88" s="13" t="s">
        <v>2</v>
      </c>
      <c r="G88" s="11">
        <f>SUM(G89:G93)</f>
        <v>760.89</v>
      </c>
      <c r="H88" s="11">
        <f>SUM(H89:H93)</f>
        <v>639.99</v>
      </c>
      <c r="I88" s="11">
        <f t="shared" ref="I88:J88" si="18">SUM(I89:I93)</f>
        <v>639.99</v>
      </c>
      <c r="J88" s="11">
        <f t="shared" si="18"/>
        <v>627.36</v>
      </c>
    </row>
    <row r="89" spans="1:10" ht="31.5" outlineLevel="3" x14ac:dyDescent="0.25">
      <c r="A89" s="15" t="s">
        <v>218</v>
      </c>
      <c r="B89" s="13" t="s">
        <v>0</v>
      </c>
      <c r="C89" s="13" t="s">
        <v>3</v>
      </c>
      <c r="D89" s="13" t="s">
        <v>7</v>
      </c>
      <c r="E89" s="13" t="s">
        <v>270</v>
      </c>
      <c r="F89" s="13" t="s">
        <v>5</v>
      </c>
      <c r="G89" s="11">
        <v>482</v>
      </c>
      <c r="H89" s="11">
        <v>459.19900000000001</v>
      </c>
      <c r="I89" s="11">
        <v>459.19900000000001</v>
      </c>
      <c r="J89" s="11">
        <v>446.56900000000002</v>
      </c>
    </row>
    <row r="90" spans="1:10" ht="63" outlineLevel="4" x14ac:dyDescent="0.25">
      <c r="A90" s="15" t="s">
        <v>59</v>
      </c>
      <c r="B90" s="13" t="s">
        <v>0</v>
      </c>
      <c r="C90" s="13" t="s">
        <v>3</v>
      </c>
      <c r="D90" s="13" t="s">
        <v>7</v>
      </c>
      <c r="E90" s="13" t="s">
        <v>270</v>
      </c>
      <c r="F90" s="13" t="s">
        <v>6</v>
      </c>
      <c r="G90" s="11">
        <v>25.11</v>
      </c>
      <c r="H90" s="11">
        <v>23.85</v>
      </c>
      <c r="I90" s="11">
        <v>23.85</v>
      </c>
      <c r="J90" s="11">
        <v>23.85</v>
      </c>
    </row>
    <row r="91" spans="1:10" ht="94.5" outlineLevel="4" x14ac:dyDescent="0.25">
      <c r="A91" s="15" t="s">
        <v>227</v>
      </c>
      <c r="B91" s="13" t="s">
        <v>0</v>
      </c>
      <c r="C91" s="13" t="s">
        <v>3</v>
      </c>
      <c r="D91" s="13" t="s">
        <v>7</v>
      </c>
      <c r="E91" s="13" t="s">
        <v>270</v>
      </c>
      <c r="F91" s="13" t="s">
        <v>226</v>
      </c>
      <c r="G91" s="11">
        <v>146</v>
      </c>
      <c r="H91" s="11">
        <v>131.941</v>
      </c>
      <c r="I91" s="11">
        <v>131.941</v>
      </c>
      <c r="J91" s="11">
        <v>131.941</v>
      </c>
    </row>
    <row r="92" spans="1:10" ht="47.25" outlineLevel="1" x14ac:dyDescent="0.25">
      <c r="A92" s="15" t="s">
        <v>65</v>
      </c>
      <c r="B92" s="13" t="s">
        <v>0</v>
      </c>
      <c r="C92" s="13" t="s">
        <v>3</v>
      </c>
      <c r="D92" s="13" t="s">
        <v>7</v>
      </c>
      <c r="E92" s="13" t="s">
        <v>270</v>
      </c>
      <c r="F92" s="13" t="s">
        <v>9</v>
      </c>
      <c r="G92" s="11">
        <v>10</v>
      </c>
      <c r="H92" s="11">
        <v>0</v>
      </c>
      <c r="I92" s="11"/>
      <c r="J92" s="11"/>
    </row>
    <row r="93" spans="1:10" ht="47.25" outlineLevel="2" x14ac:dyDescent="0.25">
      <c r="A93" s="15" t="s">
        <v>63</v>
      </c>
      <c r="B93" s="13" t="s">
        <v>0</v>
      </c>
      <c r="C93" s="13" t="s">
        <v>3</v>
      </c>
      <c r="D93" s="13" t="s">
        <v>7</v>
      </c>
      <c r="E93" s="13" t="s">
        <v>270</v>
      </c>
      <c r="F93" s="13" t="s">
        <v>8</v>
      </c>
      <c r="G93" s="11">
        <v>97.78</v>
      </c>
      <c r="H93" s="11">
        <v>25</v>
      </c>
      <c r="I93" s="11">
        <v>25</v>
      </c>
      <c r="J93" s="11">
        <v>25</v>
      </c>
    </row>
    <row r="94" spans="1:10" ht="189" outlineLevel="2" x14ac:dyDescent="0.25">
      <c r="A94" s="15" t="s">
        <v>69</v>
      </c>
      <c r="B94" s="13" t="s">
        <v>0</v>
      </c>
      <c r="C94" s="13" t="s">
        <v>3</v>
      </c>
      <c r="D94" s="13" t="s">
        <v>7</v>
      </c>
      <c r="E94" s="13" t="s">
        <v>271</v>
      </c>
      <c r="F94" s="13" t="s">
        <v>2</v>
      </c>
      <c r="G94" s="11">
        <f>SUM(G95:G97)</f>
        <v>63.66</v>
      </c>
      <c r="H94" s="11">
        <f>SUM(H95:H97)</f>
        <v>63.660000000000004</v>
      </c>
      <c r="I94" s="11">
        <f t="shared" ref="I94:J94" si="19">SUM(I95:I97)</f>
        <v>63.660000000000004</v>
      </c>
      <c r="J94" s="11">
        <f t="shared" si="19"/>
        <v>53.162000000000006</v>
      </c>
    </row>
    <row r="95" spans="1:10" ht="31.5" outlineLevel="2" x14ac:dyDescent="0.25">
      <c r="A95" s="15" t="s">
        <v>218</v>
      </c>
      <c r="B95" s="13" t="s">
        <v>0</v>
      </c>
      <c r="C95" s="13" t="s">
        <v>3</v>
      </c>
      <c r="D95" s="13" t="s">
        <v>7</v>
      </c>
      <c r="E95" s="13" t="s">
        <v>271</v>
      </c>
      <c r="F95" s="13" t="s">
        <v>5</v>
      </c>
      <c r="G95" s="11">
        <v>48.22</v>
      </c>
      <c r="H95" s="11">
        <v>45.52</v>
      </c>
      <c r="I95" s="11">
        <v>45.52</v>
      </c>
      <c r="J95" s="11">
        <v>38.817</v>
      </c>
    </row>
    <row r="96" spans="1:10" ht="94.5" outlineLevel="3" x14ac:dyDescent="0.25">
      <c r="A96" s="15" t="s">
        <v>227</v>
      </c>
      <c r="B96" s="13" t="s">
        <v>0</v>
      </c>
      <c r="C96" s="13" t="s">
        <v>3</v>
      </c>
      <c r="D96" s="13" t="s">
        <v>7</v>
      </c>
      <c r="E96" s="13" t="s">
        <v>271</v>
      </c>
      <c r="F96" s="13" t="s">
        <v>226</v>
      </c>
      <c r="G96" s="11">
        <v>15.44</v>
      </c>
      <c r="H96" s="11">
        <v>15.44</v>
      </c>
      <c r="I96" s="11">
        <v>15.44</v>
      </c>
      <c r="J96" s="11">
        <v>11.645</v>
      </c>
    </row>
    <row r="97" spans="1:10" ht="47.25" outlineLevel="3" x14ac:dyDescent="0.25">
      <c r="A97" s="15" t="s">
        <v>63</v>
      </c>
      <c r="B97" s="13" t="s">
        <v>0</v>
      </c>
      <c r="C97" s="13" t="s">
        <v>3</v>
      </c>
      <c r="D97" s="13" t="s">
        <v>7</v>
      </c>
      <c r="E97" s="13" t="s">
        <v>271</v>
      </c>
      <c r="F97" s="13" t="s">
        <v>8</v>
      </c>
      <c r="G97" s="11"/>
      <c r="H97" s="11">
        <v>2.7</v>
      </c>
      <c r="I97" s="11">
        <v>2.7</v>
      </c>
      <c r="J97" s="11">
        <v>2.7</v>
      </c>
    </row>
    <row r="98" spans="1:10" ht="157.5" outlineLevel="4" x14ac:dyDescent="0.25">
      <c r="A98" s="15" t="s">
        <v>70</v>
      </c>
      <c r="B98" s="13" t="s">
        <v>0</v>
      </c>
      <c r="C98" s="13" t="s">
        <v>3</v>
      </c>
      <c r="D98" s="13" t="s">
        <v>7</v>
      </c>
      <c r="E98" s="13" t="s">
        <v>272</v>
      </c>
      <c r="F98" s="13" t="s">
        <v>2</v>
      </c>
      <c r="G98" s="11">
        <f>SUM(G99:G101)</f>
        <v>327.73</v>
      </c>
      <c r="H98" s="11">
        <f>SUM(H99:H101)</f>
        <v>0</v>
      </c>
      <c r="I98" s="11">
        <f t="shared" ref="I98:J98" si="20">SUM(I99:I101)</f>
        <v>0</v>
      </c>
      <c r="J98" s="11">
        <f t="shared" si="20"/>
        <v>0</v>
      </c>
    </row>
    <row r="99" spans="1:10" ht="31.5" outlineLevel="3" x14ac:dyDescent="0.25">
      <c r="A99" s="15" t="s">
        <v>218</v>
      </c>
      <c r="B99" s="13" t="s">
        <v>0</v>
      </c>
      <c r="C99" s="13" t="s">
        <v>3</v>
      </c>
      <c r="D99" s="13" t="s">
        <v>7</v>
      </c>
      <c r="E99" s="13" t="s">
        <v>272</v>
      </c>
      <c r="F99" s="13" t="s">
        <v>5</v>
      </c>
      <c r="G99" s="11">
        <v>245</v>
      </c>
      <c r="H99" s="11">
        <v>0</v>
      </c>
      <c r="I99" s="11"/>
      <c r="J99" s="11"/>
    </row>
    <row r="100" spans="1:10" ht="94.5" outlineLevel="3" x14ac:dyDescent="0.25">
      <c r="A100" s="15" t="s">
        <v>227</v>
      </c>
      <c r="B100" s="13" t="s">
        <v>0</v>
      </c>
      <c r="C100" s="13" t="s">
        <v>3</v>
      </c>
      <c r="D100" s="13" t="s">
        <v>7</v>
      </c>
      <c r="E100" s="13" t="s">
        <v>272</v>
      </c>
      <c r="F100" s="13" t="s">
        <v>226</v>
      </c>
      <c r="G100" s="11">
        <v>74</v>
      </c>
      <c r="H100" s="11">
        <v>0</v>
      </c>
      <c r="I100" s="11"/>
      <c r="J100" s="11"/>
    </row>
    <row r="101" spans="1:10" ht="47.25" outlineLevel="3" x14ac:dyDescent="0.25">
      <c r="A101" s="15" t="s">
        <v>63</v>
      </c>
      <c r="B101" s="13" t="s">
        <v>0</v>
      </c>
      <c r="C101" s="13" t="s">
        <v>3</v>
      </c>
      <c r="D101" s="13" t="s">
        <v>7</v>
      </c>
      <c r="E101" s="13" t="s">
        <v>272</v>
      </c>
      <c r="F101" s="13" t="s">
        <v>8</v>
      </c>
      <c r="G101" s="11">
        <v>8.73</v>
      </c>
      <c r="H101" s="11">
        <v>0</v>
      </c>
      <c r="I101" s="11"/>
      <c r="J101" s="11"/>
    </row>
    <row r="102" spans="1:10" outlineLevel="4" x14ac:dyDescent="0.25">
      <c r="A102" s="15" t="s">
        <v>71</v>
      </c>
      <c r="B102" s="13" t="s">
        <v>0</v>
      </c>
      <c r="C102" s="13" t="s">
        <v>3</v>
      </c>
      <c r="D102" s="13" t="s">
        <v>11</v>
      </c>
      <c r="E102" s="13" t="s">
        <v>248</v>
      </c>
      <c r="F102" s="13" t="s">
        <v>2</v>
      </c>
      <c r="G102" s="11">
        <f>G105</f>
        <v>210.63</v>
      </c>
      <c r="H102" s="11">
        <f>H105</f>
        <v>204.61</v>
      </c>
      <c r="I102" s="11">
        <f t="shared" ref="I102:J102" si="21">I105</f>
        <v>204.61</v>
      </c>
      <c r="J102" s="11">
        <f t="shared" si="21"/>
        <v>204.61</v>
      </c>
    </row>
    <row r="103" spans="1:10" ht="47.25" outlineLevel="4" x14ac:dyDescent="0.25">
      <c r="A103" s="12" t="s">
        <v>493</v>
      </c>
      <c r="B103" s="13" t="s">
        <v>0</v>
      </c>
      <c r="C103" s="13" t="s">
        <v>3</v>
      </c>
      <c r="D103" s="13" t="s">
        <v>11</v>
      </c>
      <c r="E103" s="13" t="s">
        <v>678</v>
      </c>
      <c r="F103" s="13" t="s">
        <v>2</v>
      </c>
      <c r="G103" s="11">
        <f t="shared" ref="G103:H105" si="22">G104</f>
        <v>210.63</v>
      </c>
      <c r="H103" s="11">
        <f t="shared" si="22"/>
        <v>204.61</v>
      </c>
      <c r="I103" s="11">
        <f t="shared" ref="I103:J105" si="23">I104</f>
        <v>204.61</v>
      </c>
      <c r="J103" s="11">
        <f t="shared" si="23"/>
        <v>204.61</v>
      </c>
    </row>
    <row r="104" spans="1:10" ht="63" outlineLevel="4" x14ac:dyDescent="0.25">
      <c r="A104" s="12" t="s">
        <v>494</v>
      </c>
      <c r="B104" s="13" t="s">
        <v>0</v>
      </c>
      <c r="C104" s="13" t="s">
        <v>3</v>
      </c>
      <c r="D104" s="13" t="s">
        <v>11</v>
      </c>
      <c r="E104" s="13" t="s">
        <v>679</v>
      </c>
      <c r="F104" s="13" t="s">
        <v>2</v>
      </c>
      <c r="G104" s="11">
        <f t="shared" si="22"/>
        <v>210.63</v>
      </c>
      <c r="H104" s="11">
        <f t="shared" si="22"/>
        <v>204.61</v>
      </c>
      <c r="I104" s="11">
        <f t="shared" si="23"/>
        <v>204.61</v>
      </c>
      <c r="J104" s="11">
        <f t="shared" si="23"/>
        <v>204.61</v>
      </c>
    </row>
    <row r="105" spans="1:10" ht="94.5" outlineLevel="4" x14ac:dyDescent="0.25">
      <c r="A105" s="15" t="s">
        <v>72</v>
      </c>
      <c r="B105" s="13" t="s">
        <v>0</v>
      </c>
      <c r="C105" s="13" t="s">
        <v>3</v>
      </c>
      <c r="D105" s="13" t="s">
        <v>11</v>
      </c>
      <c r="E105" s="13" t="s">
        <v>250</v>
      </c>
      <c r="F105" s="13" t="s">
        <v>2</v>
      </c>
      <c r="G105" s="11">
        <f t="shared" si="22"/>
        <v>210.63</v>
      </c>
      <c r="H105" s="11">
        <f t="shared" si="22"/>
        <v>204.61</v>
      </c>
      <c r="I105" s="11">
        <f t="shared" si="23"/>
        <v>204.61</v>
      </c>
      <c r="J105" s="11">
        <f t="shared" si="23"/>
        <v>204.61</v>
      </c>
    </row>
    <row r="106" spans="1:10" ht="47.25" outlineLevel="4" x14ac:dyDescent="0.25">
      <c r="A106" s="15" t="s">
        <v>63</v>
      </c>
      <c r="B106" s="13" t="s">
        <v>0</v>
      </c>
      <c r="C106" s="13" t="s">
        <v>3</v>
      </c>
      <c r="D106" s="13" t="s">
        <v>11</v>
      </c>
      <c r="E106" s="13" t="s">
        <v>250</v>
      </c>
      <c r="F106" s="13" t="s">
        <v>8</v>
      </c>
      <c r="G106" s="11">
        <v>210.63</v>
      </c>
      <c r="H106" s="11">
        <v>204.61</v>
      </c>
      <c r="I106" s="11">
        <v>204.61</v>
      </c>
      <c r="J106" s="11">
        <v>204.61</v>
      </c>
    </row>
    <row r="107" spans="1:10" outlineLevel="4" x14ac:dyDescent="0.25">
      <c r="A107" s="15" t="s">
        <v>73</v>
      </c>
      <c r="B107" s="13" t="s">
        <v>0</v>
      </c>
      <c r="C107" s="13" t="s">
        <v>3</v>
      </c>
      <c r="D107" s="13" t="s">
        <v>12</v>
      </c>
      <c r="E107" s="13" t="s">
        <v>248</v>
      </c>
      <c r="F107" s="13" t="s">
        <v>2</v>
      </c>
      <c r="G107" s="11">
        <f>G110</f>
        <v>1000</v>
      </c>
      <c r="H107" s="11">
        <f>H110</f>
        <v>0</v>
      </c>
      <c r="I107" s="11">
        <f t="shared" ref="I107:J107" si="24">I110</f>
        <v>0</v>
      </c>
      <c r="J107" s="11">
        <f t="shared" si="24"/>
        <v>0</v>
      </c>
    </row>
    <row r="108" spans="1:10" ht="47.25" outlineLevel="4" x14ac:dyDescent="0.25">
      <c r="A108" s="12" t="s">
        <v>493</v>
      </c>
      <c r="B108" s="13" t="s">
        <v>0</v>
      </c>
      <c r="C108" s="13" t="s">
        <v>3</v>
      </c>
      <c r="D108" s="13" t="s">
        <v>12</v>
      </c>
      <c r="E108" s="13" t="s">
        <v>678</v>
      </c>
      <c r="F108" s="13" t="s">
        <v>2</v>
      </c>
      <c r="G108" s="11">
        <f t="shared" ref="G108:H110" si="25">G109</f>
        <v>1000</v>
      </c>
      <c r="H108" s="11">
        <f t="shared" si="25"/>
        <v>0</v>
      </c>
      <c r="I108" s="11">
        <f t="shared" ref="I108:J110" si="26">I109</f>
        <v>0</v>
      </c>
      <c r="J108" s="11">
        <f t="shared" si="26"/>
        <v>0</v>
      </c>
    </row>
    <row r="109" spans="1:10" ht="63" outlineLevel="4" x14ac:dyDescent="0.25">
      <c r="A109" s="12" t="s">
        <v>494</v>
      </c>
      <c r="B109" s="13" t="s">
        <v>0</v>
      </c>
      <c r="C109" s="13" t="s">
        <v>3</v>
      </c>
      <c r="D109" s="13" t="s">
        <v>12</v>
      </c>
      <c r="E109" s="13" t="s">
        <v>679</v>
      </c>
      <c r="F109" s="13" t="s">
        <v>2</v>
      </c>
      <c r="G109" s="11">
        <f t="shared" si="25"/>
        <v>1000</v>
      </c>
      <c r="H109" s="11">
        <f t="shared" si="25"/>
        <v>0</v>
      </c>
      <c r="I109" s="11">
        <f t="shared" si="26"/>
        <v>0</v>
      </c>
      <c r="J109" s="11">
        <f t="shared" si="26"/>
        <v>0</v>
      </c>
    </row>
    <row r="110" spans="1:10" ht="78.75" outlineLevel="4" x14ac:dyDescent="0.25">
      <c r="A110" s="15" t="s">
        <v>274</v>
      </c>
      <c r="B110" s="13" t="s">
        <v>0</v>
      </c>
      <c r="C110" s="13" t="s">
        <v>3</v>
      </c>
      <c r="D110" s="13" t="s">
        <v>12</v>
      </c>
      <c r="E110" s="13" t="s">
        <v>273</v>
      </c>
      <c r="F110" s="13" t="s">
        <v>2</v>
      </c>
      <c r="G110" s="11">
        <f t="shared" si="25"/>
        <v>1000</v>
      </c>
      <c r="H110" s="11">
        <f t="shared" si="25"/>
        <v>0</v>
      </c>
      <c r="I110" s="11">
        <f t="shared" si="26"/>
        <v>0</v>
      </c>
      <c r="J110" s="11">
        <f t="shared" si="26"/>
        <v>0</v>
      </c>
    </row>
    <row r="111" spans="1:10" outlineLevel="4" x14ac:dyDescent="0.25">
      <c r="A111" s="15" t="s">
        <v>75</v>
      </c>
      <c r="B111" s="13" t="s">
        <v>0</v>
      </c>
      <c r="C111" s="13" t="s">
        <v>3</v>
      </c>
      <c r="D111" s="13" t="s">
        <v>12</v>
      </c>
      <c r="E111" s="13" t="s">
        <v>273</v>
      </c>
      <c r="F111" s="13" t="s">
        <v>13</v>
      </c>
      <c r="G111" s="11">
        <v>1000</v>
      </c>
      <c r="H111" s="11">
        <v>0</v>
      </c>
      <c r="I111" s="11"/>
      <c r="J111" s="11"/>
    </row>
    <row r="112" spans="1:10" outlineLevel="4" x14ac:dyDescent="0.25">
      <c r="A112" s="15" t="s">
        <v>76</v>
      </c>
      <c r="B112" s="13" t="s">
        <v>0</v>
      </c>
      <c r="C112" s="13" t="s">
        <v>3</v>
      </c>
      <c r="D112" s="13" t="s">
        <v>14</v>
      </c>
      <c r="E112" s="13" t="s">
        <v>248</v>
      </c>
      <c r="F112" s="13" t="s">
        <v>2</v>
      </c>
      <c r="G112" s="11">
        <f>G113+G117+G124+G128</f>
        <v>987.8</v>
      </c>
      <c r="H112" s="11">
        <f>H113+H117+H124+H128</f>
        <v>1659.425</v>
      </c>
      <c r="I112" s="11">
        <f t="shared" ref="I112:J112" si="27">I113+I117+I124+I128</f>
        <v>1659.425</v>
      </c>
      <c r="J112" s="11">
        <f t="shared" si="27"/>
        <v>1648.5839999999998</v>
      </c>
    </row>
    <row r="113" spans="1:10" ht="63" outlineLevel="4" x14ac:dyDescent="0.25">
      <c r="A113" s="24" t="s">
        <v>617</v>
      </c>
      <c r="B113" s="13" t="s">
        <v>0</v>
      </c>
      <c r="C113" s="13" t="s">
        <v>3</v>
      </c>
      <c r="D113" s="13" t="s">
        <v>14</v>
      </c>
      <c r="E113" s="13" t="s">
        <v>616</v>
      </c>
      <c r="F113" s="13" t="s">
        <v>2</v>
      </c>
      <c r="G113" s="11">
        <f t="shared" ref="G113:H115" si="28">G114</f>
        <v>20</v>
      </c>
      <c r="H113" s="11">
        <f t="shared" si="28"/>
        <v>0</v>
      </c>
      <c r="I113" s="11">
        <f t="shared" ref="I113:J115" si="29">I114</f>
        <v>0</v>
      </c>
      <c r="J113" s="11">
        <f t="shared" si="29"/>
        <v>0</v>
      </c>
    </row>
    <row r="114" spans="1:10" ht="126" outlineLevel="4" x14ac:dyDescent="0.25">
      <c r="A114" s="24" t="s">
        <v>619</v>
      </c>
      <c r="B114" s="13" t="s">
        <v>0</v>
      </c>
      <c r="C114" s="13" t="s">
        <v>3</v>
      </c>
      <c r="D114" s="13" t="s">
        <v>14</v>
      </c>
      <c r="E114" s="13" t="s">
        <v>618</v>
      </c>
      <c r="F114" s="13" t="s">
        <v>2</v>
      </c>
      <c r="G114" s="11">
        <f t="shared" si="28"/>
        <v>20</v>
      </c>
      <c r="H114" s="11">
        <f t="shared" si="28"/>
        <v>0</v>
      </c>
      <c r="I114" s="11">
        <f t="shared" si="29"/>
        <v>0</v>
      </c>
      <c r="J114" s="11">
        <f t="shared" si="29"/>
        <v>0</v>
      </c>
    </row>
    <row r="115" spans="1:10" ht="126" outlineLevel="4" x14ac:dyDescent="0.25">
      <c r="A115" s="15" t="s">
        <v>613</v>
      </c>
      <c r="B115" s="13" t="s">
        <v>0</v>
      </c>
      <c r="C115" s="13" t="s">
        <v>3</v>
      </c>
      <c r="D115" s="13" t="s">
        <v>14</v>
      </c>
      <c r="E115" s="13" t="s">
        <v>612</v>
      </c>
      <c r="F115" s="13" t="s">
        <v>2</v>
      </c>
      <c r="G115" s="11">
        <f t="shared" si="28"/>
        <v>20</v>
      </c>
      <c r="H115" s="11">
        <f t="shared" si="28"/>
        <v>0</v>
      </c>
      <c r="I115" s="11">
        <f t="shared" si="29"/>
        <v>0</v>
      </c>
      <c r="J115" s="11">
        <f t="shared" si="29"/>
        <v>0</v>
      </c>
    </row>
    <row r="116" spans="1:10" ht="47.25" outlineLevel="4" x14ac:dyDescent="0.25">
      <c r="A116" s="15" t="s">
        <v>63</v>
      </c>
      <c r="B116" s="13" t="s">
        <v>0</v>
      </c>
      <c r="C116" s="13" t="s">
        <v>3</v>
      </c>
      <c r="D116" s="13" t="s">
        <v>14</v>
      </c>
      <c r="E116" s="13" t="s">
        <v>612</v>
      </c>
      <c r="F116" s="13" t="s">
        <v>8</v>
      </c>
      <c r="G116" s="11">
        <v>20</v>
      </c>
      <c r="H116" s="11">
        <f>20-20</f>
        <v>0</v>
      </c>
      <c r="I116" s="11"/>
      <c r="J116" s="11"/>
    </row>
    <row r="117" spans="1:10" ht="94.5" outlineLevel="2" x14ac:dyDescent="0.25">
      <c r="A117" s="27" t="s">
        <v>622</v>
      </c>
      <c r="B117" s="13" t="s">
        <v>0</v>
      </c>
      <c r="C117" s="13" t="s">
        <v>3</v>
      </c>
      <c r="D117" s="13" t="s">
        <v>14</v>
      </c>
      <c r="E117" s="13" t="s">
        <v>620</v>
      </c>
      <c r="F117" s="13" t="s">
        <v>2</v>
      </c>
      <c r="G117" s="11">
        <f>G118+G121</f>
        <v>10</v>
      </c>
      <c r="H117" s="11">
        <f t="shared" ref="G117:H119" si="30">H118</f>
        <v>10</v>
      </c>
      <c r="I117" s="11">
        <f t="shared" ref="I117:J119" si="31">I118</f>
        <v>10</v>
      </c>
      <c r="J117" s="11">
        <f t="shared" si="31"/>
        <v>10</v>
      </c>
    </row>
    <row r="118" spans="1:10" ht="141.75" outlineLevel="3" x14ac:dyDescent="0.25">
      <c r="A118" s="58" t="s">
        <v>777</v>
      </c>
      <c r="B118" s="41" t="s">
        <v>0</v>
      </c>
      <c r="C118" s="13" t="s">
        <v>3</v>
      </c>
      <c r="D118" s="13" t="s">
        <v>14</v>
      </c>
      <c r="E118" s="13" t="s">
        <v>778</v>
      </c>
      <c r="F118" s="13" t="s">
        <v>2</v>
      </c>
      <c r="G118" s="11">
        <f t="shared" si="30"/>
        <v>0</v>
      </c>
      <c r="H118" s="11">
        <f t="shared" si="30"/>
        <v>10</v>
      </c>
      <c r="I118" s="11">
        <f t="shared" si="31"/>
        <v>10</v>
      </c>
      <c r="J118" s="11">
        <f t="shared" si="31"/>
        <v>10</v>
      </c>
    </row>
    <row r="119" spans="1:10" ht="141.75" outlineLevel="4" x14ac:dyDescent="0.25">
      <c r="A119" s="59" t="s">
        <v>780</v>
      </c>
      <c r="B119" s="13" t="s">
        <v>0</v>
      </c>
      <c r="C119" s="13" t="s">
        <v>3</v>
      </c>
      <c r="D119" s="13" t="s">
        <v>14</v>
      </c>
      <c r="E119" s="13" t="s">
        <v>779</v>
      </c>
      <c r="F119" s="13" t="s">
        <v>2</v>
      </c>
      <c r="G119" s="11">
        <f t="shared" si="30"/>
        <v>0</v>
      </c>
      <c r="H119" s="11">
        <f t="shared" si="30"/>
        <v>10</v>
      </c>
      <c r="I119" s="11">
        <f t="shared" si="31"/>
        <v>10</v>
      </c>
      <c r="J119" s="11">
        <f t="shared" si="31"/>
        <v>10</v>
      </c>
    </row>
    <row r="120" spans="1:10" ht="47.25" outlineLevel="4" x14ac:dyDescent="0.25">
      <c r="A120" s="15" t="s">
        <v>63</v>
      </c>
      <c r="B120" s="13" t="s">
        <v>0</v>
      </c>
      <c r="C120" s="13" t="s">
        <v>3</v>
      </c>
      <c r="D120" s="13" t="s">
        <v>14</v>
      </c>
      <c r="E120" s="13" t="s">
        <v>779</v>
      </c>
      <c r="F120" s="13" t="s">
        <v>8</v>
      </c>
      <c r="G120" s="11"/>
      <c r="H120" s="11">
        <v>10</v>
      </c>
      <c r="I120" s="11">
        <v>10</v>
      </c>
      <c r="J120" s="11">
        <v>10</v>
      </c>
    </row>
    <row r="121" spans="1:10" ht="126" outlineLevel="4" x14ac:dyDescent="0.25">
      <c r="A121" s="24" t="s">
        <v>623</v>
      </c>
      <c r="B121" s="13" t="s">
        <v>0</v>
      </c>
      <c r="C121" s="13" t="s">
        <v>3</v>
      </c>
      <c r="D121" s="13" t="s">
        <v>14</v>
      </c>
      <c r="E121" s="13" t="s">
        <v>621</v>
      </c>
      <c r="F121" s="13" t="s">
        <v>2</v>
      </c>
      <c r="G121" s="11">
        <f>G122</f>
        <v>10</v>
      </c>
      <c r="H121" s="11"/>
      <c r="I121" s="11"/>
      <c r="J121" s="11"/>
    </row>
    <row r="122" spans="1:10" ht="126" outlineLevel="4" x14ac:dyDescent="0.25">
      <c r="A122" s="15" t="s">
        <v>615</v>
      </c>
      <c r="B122" s="13" t="s">
        <v>0</v>
      </c>
      <c r="C122" s="13" t="s">
        <v>3</v>
      </c>
      <c r="D122" s="13" t="s">
        <v>14</v>
      </c>
      <c r="E122" s="13" t="s">
        <v>614</v>
      </c>
      <c r="F122" s="13" t="s">
        <v>2</v>
      </c>
      <c r="G122" s="11">
        <f>G123</f>
        <v>10</v>
      </c>
      <c r="H122" s="11"/>
      <c r="I122" s="11"/>
      <c r="J122" s="11"/>
    </row>
    <row r="123" spans="1:10" ht="47.25" outlineLevel="4" x14ac:dyDescent="0.25">
      <c r="A123" s="15" t="s">
        <v>63</v>
      </c>
      <c r="B123" s="13" t="s">
        <v>0</v>
      </c>
      <c r="C123" s="13" t="s">
        <v>3</v>
      </c>
      <c r="D123" s="13" t="s">
        <v>14</v>
      </c>
      <c r="E123" s="13" t="s">
        <v>614</v>
      </c>
      <c r="F123" s="13" t="s">
        <v>8</v>
      </c>
      <c r="G123" s="11">
        <v>10</v>
      </c>
      <c r="H123" s="11"/>
      <c r="I123" s="11"/>
      <c r="J123" s="11"/>
    </row>
    <row r="124" spans="1:10" ht="94.5" outlineLevel="4" x14ac:dyDescent="0.25">
      <c r="A124" s="15" t="s">
        <v>774</v>
      </c>
      <c r="B124" s="13" t="s">
        <v>0</v>
      </c>
      <c r="C124" s="13" t="s">
        <v>3</v>
      </c>
      <c r="D124" s="13" t="s">
        <v>14</v>
      </c>
      <c r="E124" s="13" t="s">
        <v>771</v>
      </c>
      <c r="F124" s="13" t="s">
        <v>2</v>
      </c>
      <c r="G124" s="11">
        <f t="shared" ref="G124:H126" si="32">G125</f>
        <v>0</v>
      </c>
      <c r="H124" s="11">
        <f t="shared" si="32"/>
        <v>10</v>
      </c>
      <c r="I124" s="11">
        <f t="shared" ref="I124:J126" si="33">I125</f>
        <v>10</v>
      </c>
      <c r="J124" s="11">
        <f t="shared" si="33"/>
        <v>0</v>
      </c>
    </row>
    <row r="125" spans="1:10" ht="141.75" outlineLevel="4" x14ac:dyDescent="0.25">
      <c r="A125" s="15" t="s">
        <v>775</v>
      </c>
      <c r="B125" s="13" t="s">
        <v>0</v>
      </c>
      <c r="C125" s="13" t="s">
        <v>3</v>
      </c>
      <c r="D125" s="13" t="s">
        <v>14</v>
      </c>
      <c r="E125" s="13" t="s">
        <v>773</v>
      </c>
      <c r="F125" s="13" t="s">
        <v>2</v>
      </c>
      <c r="G125" s="11">
        <f t="shared" si="32"/>
        <v>0</v>
      </c>
      <c r="H125" s="11">
        <f t="shared" si="32"/>
        <v>10</v>
      </c>
      <c r="I125" s="11">
        <f t="shared" si="33"/>
        <v>10</v>
      </c>
      <c r="J125" s="11">
        <f t="shared" si="33"/>
        <v>0</v>
      </c>
    </row>
    <row r="126" spans="1:10" ht="110.25" outlineLevel="4" x14ac:dyDescent="0.25">
      <c r="A126" s="15" t="s">
        <v>776</v>
      </c>
      <c r="B126" s="13" t="s">
        <v>0</v>
      </c>
      <c r="C126" s="13" t="s">
        <v>3</v>
      </c>
      <c r="D126" s="13" t="s">
        <v>14</v>
      </c>
      <c r="E126" s="13" t="s">
        <v>772</v>
      </c>
      <c r="F126" s="13" t="s">
        <v>2</v>
      </c>
      <c r="G126" s="11">
        <f t="shared" si="32"/>
        <v>0</v>
      </c>
      <c r="H126" s="11">
        <f t="shared" si="32"/>
        <v>10</v>
      </c>
      <c r="I126" s="11">
        <f t="shared" si="33"/>
        <v>10</v>
      </c>
      <c r="J126" s="11">
        <f t="shared" si="33"/>
        <v>0</v>
      </c>
    </row>
    <row r="127" spans="1:10" ht="47.25" outlineLevel="4" x14ac:dyDescent="0.25">
      <c r="A127" s="15" t="s">
        <v>63</v>
      </c>
      <c r="B127" s="13" t="s">
        <v>0</v>
      </c>
      <c r="C127" s="13" t="s">
        <v>3</v>
      </c>
      <c r="D127" s="13" t="s">
        <v>14</v>
      </c>
      <c r="E127" s="13" t="s">
        <v>772</v>
      </c>
      <c r="F127" s="13" t="s">
        <v>8</v>
      </c>
      <c r="G127" s="11"/>
      <c r="H127" s="11">
        <v>10</v>
      </c>
      <c r="I127" s="11">
        <v>10</v>
      </c>
      <c r="J127" s="11"/>
    </row>
    <row r="128" spans="1:10" ht="47.25" outlineLevel="3" x14ac:dyDescent="0.25">
      <c r="A128" s="12" t="s">
        <v>493</v>
      </c>
      <c r="B128" s="13" t="s">
        <v>0</v>
      </c>
      <c r="C128" s="13" t="s">
        <v>3</v>
      </c>
      <c r="D128" s="13" t="s">
        <v>14</v>
      </c>
      <c r="E128" s="13" t="s">
        <v>678</v>
      </c>
      <c r="F128" s="13" t="s">
        <v>2</v>
      </c>
      <c r="G128" s="11">
        <f>G129</f>
        <v>957.8</v>
      </c>
      <c r="H128" s="11">
        <f>H129</f>
        <v>1639.425</v>
      </c>
      <c r="I128" s="11">
        <f t="shared" ref="I128:J129" si="34">I129</f>
        <v>1639.425</v>
      </c>
      <c r="J128" s="11">
        <f t="shared" si="34"/>
        <v>1638.5839999999998</v>
      </c>
    </row>
    <row r="129" spans="1:10" ht="63" outlineLevel="3" x14ac:dyDescent="0.25">
      <c r="A129" s="12" t="s">
        <v>494</v>
      </c>
      <c r="B129" s="13" t="s">
        <v>0</v>
      </c>
      <c r="C129" s="13" t="s">
        <v>3</v>
      </c>
      <c r="D129" s="13" t="s">
        <v>14</v>
      </c>
      <c r="E129" s="13" t="s">
        <v>679</v>
      </c>
      <c r="F129" s="13" t="s">
        <v>2</v>
      </c>
      <c r="G129" s="11">
        <f>G130</f>
        <v>957.8</v>
      </c>
      <c r="H129" s="11">
        <f>H130</f>
        <v>1639.425</v>
      </c>
      <c r="I129" s="11">
        <f t="shared" si="34"/>
        <v>1639.425</v>
      </c>
      <c r="J129" s="11">
        <f t="shared" si="34"/>
        <v>1638.5839999999998</v>
      </c>
    </row>
    <row r="130" spans="1:10" ht="47.25" outlineLevel="3" x14ac:dyDescent="0.25">
      <c r="A130" s="15" t="s">
        <v>92</v>
      </c>
      <c r="B130" s="13" t="s">
        <v>0</v>
      </c>
      <c r="C130" s="13" t="s">
        <v>3</v>
      </c>
      <c r="D130" s="13" t="s">
        <v>14</v>
      </c>
      <c r="E130" s="13" t="s">
        <v>275</v>
      </c>
      <c r="F130" s="13" t="s">
        <v>2</v>
      </c>
      <c r="G130" s="11">
        <f>SUM(G131:G133)</f>
        <v>957.8</v>
      </c>
      <c r="H130" s="11">
        <f>SUM(H131:H133)</f>
        <v>1639.425</v>
      </c>
      <c r="I130" s="11">
        <f t="shared" ref="I130:J130" si="35">SUM(I131:I133)</f>
        <v>1639.425</v>
      </c>
      <c r="J130" s="11">
        <f t="shared" si="35"/>
        <v>1638.5839999999998</v>
      </c>
    </row>
    <row r="131" spans="1:10" ht="47.25" outlineLevel="4" x14ac:dyDescent="0.25">
      <c r="A131" s="15" t="s">
        <v>63</v>
      </c>
      <c r="B131" s="13" t="s">
        <v>0</v>
      </c>
      <c r="C131" s="13" t="s">
        <v>3</v>
      </c>
      <c r="D131" s="13" t="s">
        <v>14</v>
      </c>
      <c r="E131" s="13" t="s">
        <v>275</v>
      </c>
      <c r="F131" s="13" t="s">
        <v>8</v>
      </c>
      <c r="G131" s="11">
        <v>957.8</v>
      </c>
      <c r="H131" s="11">
        <f>1183.445</f>
        <v>1183.4449999999999</v>
      </c>
      <c r="I131" s="11">
        <v>1183.4449999999999</v>
      </c>
      <c r="J131" s="11">
        <v>1182.605</v>
      </c>
    </row>
    <row r="132" spans="1:10" ht="173.25" outlineLevel="4" x14ac:dyDescent="0.25">
      <c r="A132" s="15" t="s">
        <v>170</v>
      </c>
      <c r="B132" s="13" t="s">
        <v>0</v>
      </c>
      <c r="C132" s="13" t="s">
        <v>3</v>
      </c>
      <c r="D132" s="13" t="s">
        <v>14</v>
      </c>
      <c r="E132" s="13" t="s">
        <v>275</v>
      </c>
      <c r="F132" s="13" t="s">
        <v>45</v>
      </c>
      <c r="G132" s="11"/>
      <c r="H132" s="11">
        <v>304.36200000000002</v>
      </c>
      <c r="I132" s="11">
        <v>304.36200000000002</v>
      </c>
      <c r="J132" s="11">
        <v>304.36099999999999</v>
      </c>
    </row>
    <row r="133" spans="1:10" outlineLevel="4" x14ac:dyDescent="0.25">
      <c r="A133" s="15" t="s">
        <v>714</v>
      </c>
      <c r="B133" s="13" t="s">
        <v>0</v>
      </c>
      <c r="C133" s="13" t="s">
        <v>3</v>
      </c>
      <c r="D133" s="13" t="s">
        <v>14</v>
      </c>
      <c r="E133" s="13" t="s">
        <v>275</v>
      </c>
      <c r="F133" s="13" t="s">
        <v>713</v>
      </c>
      <c r="G133" s="11"/>
      <c r="H133" s="11">
        <v>151.61799999999999</v>
      </c>
      <c r="I133" s="11">
        <v>151.61799999999999</v>
      </c>
      <c r="J133" s="11">
        <v>151.61799999999999</v>
      </c>
    </row>
    <row r="134" spans="1:10" ht="31.5" outlineLevel="1" x14ac:dyDescent="0.25">
      <c r="A134" s="15" t="s">
        <v>654</v>
      </c>
      <c r="B134" s="13" t="s">
        <v>0</v>
      </c>
      <c r="C134" s="13" t="s">
        <v>15</v>
      </c>
      <c r="D134" s="13" t="s">
        <v>1</v>
      </c>
      <c r="E134" s="13" t="s">
        <v>248</v>
      </c>
      <c r="F134" s="13" t="s">
        <v>2</v>
      </c>
      <c r="G134" s="11">
        <f>G135+G151</f>
        <v>2346.27</v>
      </c>
      <c r="H134" s="11">
        <f>H135+H151</f>
        <v>4364.24</v>
      </c>
      <c r="I134" s="11">
        <f t="shared" ref="I134:J134" si="36">I135+I151</f>
        <v>4364.24</v>
      </c>
      <c r="J134" s="11">
        <f t="shared" si="36"/>
        <v>4250.3249999999998</v>
      </c>
    </row>
    <row r="135" spans="1:10" outlineLevel="2" x14ac:dyDescent="0.25">
      <c r="A135" s="15" t="s">
        <v>77</v>
      </c>
      <c r="B135" s="13" t="s">
        <v>0</v>
      </c>
      <c r="C135" s="13" t="s">
        <v>15</v>
      </c>
      <c r="D135" s="13" t="s">
        <v>7</v>
      </c>
      <c r="E135" s="13" t="s">
        <v>248</v>
      </c>
      <c r="F135" s="13" t="s">
        <v>2</v>
      </c>
      <c r="G135" s="11">
        <f>G139</f>
        <v>2346.27</v>
      </c>
      <c r="H135" s="11">
        <f>H139</f>
        <v>2565.4699999999998</v>
      </c>
      <c r="I135" s="11">
        <f t="shared" ref="I135:J135" si="37">I139</f>
        <v>2565.4699999999998</v>
      </c>
      <c r="J135" s="11">
        <f t="shared" si="37"/>
        <v>2558.2039999999997</v>
      </c>
    </row>
    <row r="136" spans="1:10" ht="78.75" outlineLevel="2" x14ac:dyDescent="0.25">
      <c r="A136" s="15" t="s">
        <v>78</v>
      </c>
      <c r="B136" s="13" t="s">
        <v>0</v>
      </c>
      <c r="C136" s="13" t="s">
        <v>15</v>
      </c>
      <c r="D136" s="13" t="s">
        <v>7</v>
      </c>
      <c r="E136" s="13" t="s">
        <v>252</v>
      </c>
      <c r="F136" s="13" t="s">
        <v>2</v>
      </c>
      <c r="G136" s="11">
        <f>SUBTOTAL(9,G137:G138)</f>
        <v>0</v>
      </c>
      <c r="H136" s="11">
        <f>SUBTOTAL(9,H137:H138)</f>
        <v>0</v>
      </c>
      <c r="I136" s="11">
        <f t="shared" ref="I136:J136" si="38">SUBTOTAL(9,I137:I138)</f>
        <v>0</v>
      </c>
      <c r="J136" s="11">
        <f t="shared" si="38"/>
        <v>0</v>
      </c>
    </row>
    <row r="137" spans="1:10" ht="31.5" hidden="1" outlineLevel="3" x14ac:dyDescent="0.25">
      <c r="A137" s="15" t="s">
        <v>218</v>
      </c>
      <c r="B137" s="13" t="s">
        <v>0</v>
      </c>
      <c r="C137" s="13" t="s">
        <v>15</v>
      </c>
      <c r="D137" s="13" t="s">
        <v>7</v>
      </c>
      <c r="E137" s="13" t="s">
        <v>252</v>
      </c>
      <c r="F137" s="13" t="s">
        <v>5</v>
      </c>
      <c r="G137" s="11"/>
      <c r="H137" s="11"/>
      <c r="I137" s="11"/>
      <c r="J137" s="11"/>
    </row>
    <row r="138" spans="1:10" ht="94.5" hidden="1" outlineLevel="4" x14ac:dyDescent="0.25">
      <c r="A138" s="15" t="s">
        <v>227</v>
      </c>
      <c r="B138" s="13" t="s">
        <v>0</v>
      </c>
      <c r="C138" s="13" t="s">
        <v>15</v>
      </c>
      <c r="D138" s="13" t="s">
        <v>7</v>
      </c>
      <c r="E138" s="13" t="s">
        <v>252</v>
      </c>
      <c r="F138" s="13" t="s">
        <v>226</v>
      </c>
      <c r="G138" s="11"/>
      <c r="H138" s="11"/>
      <c r="I138" s="11"/>
      <c r="J138" s="11"/>
    </row>
    <row r="139" spans="1:10" ht="47.25" outlineLevel="2" collapsed="1" x14ac:dyDescent="0.25">
      <c r="A139" s="12" t="s">
        <v>488</v>
      </c>
      <c r="B139" s="13" t="s">
        <v>0</v>
      </c>
      <c r="C139" s="13" t="s">
        <v>15</v>
      </c>
      <c r="D139" s="13" t="s">
        <v>7</v>
      </c>
      <c r="E139" s="13" t="s">
        <v>676</v>
      </c>
      <c r="F139" s="13" t="s">
        <v>2</v>
      </c>
      <c r="G139" s="11">
        <f>G140</f>
        <v>2346.27</v>
      </c>
      <c r="H139" s="11">
        <f>H140</f>
        <v>2565.4699999999998</v>
      </c>
      <c r="I139" s="11">
        <f t="shared" ref="I139:J139" si="39">I140</f>
        <v>2565.4699999999998</v>
      </c>
      <c r="J139" s="11">
        <f t="shared" si="39"/>
        <v>2558.2039999999997</v>
      </c>
    </row>
    <row r="140" spans="1:10" outlineLevel="3" x14ac:dyDescent="0.25">
      <c r="A140" s="12" t="s">
        <v>489</v>
      </c>
      <c r="B140" s="13" t="s">
        <v>0</v>
      </c>
      <c r="C140" s="13" t="s">
        <v>15</v>
      </c>
      <c r="D140" s="13" t="s">
        <v>7</v>
      </c>
      <c r="E140" s="13" t="s">
        <v>677</v>
      </c>
      <c r="F140" s="13" t="s">
        <v>2</v>
      </c>
      <c r="G140" s="11">
        <f>G144+G141</f>
        <v>2346.27</v>
      </c>
      <c r="H140" s="11">
        <f>H144+H141</f>
        <v>2565.4699999999998</v>
      </c>
      <c r="I140" s="11">
        <f t="shared" ref="I140:J140" si="40">I144+I141</f>
        <v>2565.4699999999998</v>
      </c>
      <c r="J140" s="11">
        <f t="shared" si="40"/>
        <v>2558.2039999999997</v>
      </c>
    </row>
    <row r="141" spans="1:10" ht="78.75" outlineLevel="3" x14ac:dyDescent="0.25">
      <c r="A141" s="15" t="s">
        <v>78</v>
      </c>
      <c r="B141" s="13" t="s">
        <v>0</v>
      </c>
      <c r="C141" s="13" t="s">
        <v>15</v>
      </c>
      <c r="D141" s="13" t="s">
        <v>7</v>
      </c>
      <c r="E141" s="13" t="s">
        <v>252</v>
      </c>
      <c r="F141" s="13" t="s">
        <v>2</v>
      </c>
      <c r="G141" s="11">
        <f>SUM(G142:G143)</f>
        <v>0</v>
      </c>
      <c r="H141" s="11">
        <f>SUM(H142:H143)</f>
        <v>103.33</v>
      </c>
      <c r="I141" s="11">
        <f t="shared" ref="I141:J141" si="41">SUM(I142:I143)</f>
        <v>103.33</v>
      </c>
      <c r="J141" s="11">
        <f t="shared" si="41"/>
        <v>103.33</v>
      </c>
    </row>
    <row r="142" spans="1:10" ht="31.5" outlineLevel="3" x14ac:dyDescent="0.25">
      <c r="A142" s="15" t="s">
        <v>218</v>
      </c>
      <c r="B142" s="13" t="s">
        <v>0</v>
      </c>
      <c r="C142" s="13" t="s">
        <v>15</v>
      </c>
      <c r="D142" s="13" t="s">
        <v>7</v>
      </c>
      <c r="E142" s="13" t="s">
        <v>252</v>
      </c>
      <c r="F142" s="13" t="s">
        <v>5</v>
      </c>
      <c r="G142" s="11"/>
      <c r="H142" s="11">
        <v>80</v>
      </c>
      <c r="I142" s="11">
        <v>80</v>
      </c>
      <c r="J142" s="11">
        <v>80</v>
      </c>
    </row>
    <row r="143" spans="1:10" ht="94.5" outlineLevel="3" x14ac:dyDescent="0.25">
      <c r="A143" s="15" t="s">
        <v>227</v>
      </c>
      <c r="B143" s="13" t="s">
        <v>0</v>
      </c>
      <c r="C143" s="13" t="s">
        <v>15</v>
      </c>
      <c r="D143" s="13" t="s">
        <v>7</v>
      </c>
      <c r="E143" s="13" t="s">
        <v>252</v>
      </c>
      <c r="F143" s="13" t="s">
        <v>226</v>
      </c>
      <c r="G143" s="11"/>
      <c r="H143" s="11">
        <v>23.33</v>
      </c>
      <c r="I143" s="11">
        <v>23.33</v>
      </c>
      <c r="J143" s="11">
        <v>23.33</v>
      </c>
    </row>
    <row r="144" spans="1:10" ht="94.5" outlineLevel="4" x14ac:dyDescent="0.25">
      <c r="A144" s="15" t="s">
        <v>79</v>
      </c>
      <c r="B144" s="13" t="s">
        <v>0</v>
      </c>
      <c r="C144" s="13" t="s">
        <v>15</v>
      </c>
      <c r="D144" s="13" t="s">
        <v>7</v>
      </c>
      <c r="E144" s="13" t="s">
        <v>251</v>
      </c>
      <c r="F144" s="13" t="s">
        <v>2</v>
      </c>
      <c r="G144" s="11">
        <f>SUM(G145:G150)</f>
        <v>2346.27</v>
      </c>
      <c r="H144" s="11">
        <f>SUM(H145:H150)</f>
        <v>2462.14</v>
      </c>
      <c r="I144" s="11">
        <f t="shared" ref="I144:J144" si="42">SUM(I145:I150)</f>
        <v>2462.14</v>
      </c>
      <c r="J144" s="11">
        <f t="shared" si="42"/>
        <v>2454.8739999999998</v>
      </c>
    </row>
    <row r="145" spans="1:10" ht="31.5" outlineLevel="2" x14ac:dyDescent="0.25">
      <c r="A145" s="15" t="s">
        <v>218</v>
      </c>
      <c r="B145" s="13" t="s">
        <v>0</v>
      </c>
      <c r="C145" s="13" t="s">
        <v>15</v>
      </c>
      <c r="D145" s="13" t="s">
        <v>7</v>
      </c>
      <c r="E145" s="13" t="s">
        <v>251</v>
      </c>
      <c r="F145" s="13" t="s">
        <v>5</v>
      </c>
      <c r="G145" s="11">
        <v>1623.9</v>
      </c>
      <c r="H145" s="11">
        <v>1540.6289999999999</v>
      </c>
      <c r="I145" s="11">
        <v>1540.6289999999999</v>
      </c>
      <c r="J145" s="11">
        <v>1540.6289999999999</v>
      </c>
    </row>
    <row r="146" spans="1:10" ht="63" outlineLevel="3" x14ac:dyDescent="0.25">
      <c r="A146" s="15" t="s">
        <v>59</v>
      </c>
      <c r="B146" s="13" t="s">
        <v>0</v>
      </c>
      <c r="C146" s="13" t="s">
        <v>15</v>
      </c>
      <c r="D146" s="13" t="s">
        <v>7</v>
      </c>
      <c r="E146" s="13" t="s">
        <v>251</v>
      </c>
      <c r="F146" s="13" t="s">
        <v>6</v>
      </c>
      <c r="G146" s="11"/>
      <c r="H146" s="11">
        <v>26.25</v>
      </c>
      <c r="I146" s="11">
        <v>26.25</v>
      </c>
      <c r="J146" s="11">
        <v>26.25</v>
      </c>
    </row>
    <row r="147" spans="1:10" ht="94.5" outlineLevel="4" x14ac:dyDescent="0.25">
      <c r="A147" s="15" t="s">
        <v>227</v>
      </c>
      <c r="B147" s="13" t="s">
        <v>0</v>
      </c>
      <c r="C147" s="13" t="s">
        <v>15</v>
      </c>
      <c r="D147" s="13" t="s">
        <v>7</v>
      </c>
      <c r="E147" s="13" t="s">
        <v>251</v>
      </c>
      <c r="F147" s="13" t="s">
        <v>226</v>
      </c>
      <c r="G147" s="11">
        <v>489.51</v>
      </c>
      <c r="H147" s="11">
        <v>458.02100000000002</v>
      </c>
      <c r="I147" s="11">
        <v>458.02100000000002</v>
      </c>
      <c r="J147" s="11">
        <v>458.02100000000002</v>
      </c>
    </row>
    <row r="148" spans="1:10" ht="47.25" outlineLevel="2" x14ac:dyDescent="0.25">
      <c r="A148" s="15" t="s">
        <v>65</v>
      </c>
      <c r="B148" s="13" t="s">
        <v>0</v>
      </c>
      <c r="C148" s="13" t="s">
        <v>15</v>
      </c>
      <c r="D148" s="13" t="s">
        <v>7</v>
      </c>
      <c r="E148" s="13" t="s">
        <v>251</v>
      </c>
      <c r="F148" s="13" t="s">
        <v>9</v>
      </c>
      <c r="G148" s="11">
        <v>22</v>
      </c>
      <c r="H148" s="11">
        <v>0</v>
      </c>
      <c r="I148" s="11"/>
      <c r="J148" s="11"/>
    </row>
    <row r="149" spans="1:10" ht="47.25" outlineLevel="3" x14ac:dyDescent="0.25">
      <c r="A149" s="15" t="s">
        <v>63</v>
      </c>
      <c r="B149" s="13" t="s">
        <v>0</v>
      </c>
      <c r="C149" s="13" t="s">
        <v>15</v>
      </c>
      <c r="D149" s="13" t="s">
        <v>7</v>
      </c>
      <c r="E149" s="13" t="s">
        <v>251</v>
      </c>
      <c r="F149" s="13" t="s">
        <v>8</v>
      </c>
      <c r="G149" s="11">
        <v>27.69</v>
      </c>
      <c r="H149" s="11">
        <v>174.39</v>
      </c>
      <c r="I149" s="11">
        <v>174.39</v>
      </c>
      <c r="J149" s="11">
        <v>167.124</v>
      </c>
    </row>
    <row r="150" spans="1:10" outlineLevel="3" x14ac:dyDescent="0.25">
      <c r="A150" s="15" t="s">
        <v>80</v>
      </c>
      <c r="B150" s="13" t="s">
        <v>0</v>
      </c>
      <c r="C150" s="13" t="s">
        <v>15</v>
      </c>
      <c r="D150" s="13" t="s">
        <v>7</v>
      </c>
      <c r="E150" s="13" t="s">
        <v>251</v>
      </c>
      <c r="F150" s="13" t="s">
        <v>16</v>
      </c>
      <c r="G150" s="11">
        <v>183.17</v>
      </c>
      <c r="H150" s="11">
        <f>373.63-190.46-48.7+12.38+116</f>
        <v>262.84999999999997</v>
      </c>
      <c r="I150" s="11">
        <v>262.85000000000002</v>
      </c>
      <c r="J150" s="11">
        <v>262.85000000000002</v>
      </c>
    </row>
    <row r="151" spans="1:10" ht="63" outlineLevel="3" x14ac:dyDescent="0.25">
      <c r="A151" s="15" t="s">
        <v>81</v>
      </c>
      <c r="B151" s="13" t="s">
        <v>0</v>
      </c>
      <c r="C151" s="13" t="s">
        <v>15</v>
      </c>
      <c r="D151" s="13" t="s">
        <v>17</v>
      </c>
      <c r="E151" s="13" t="s">
        <v>248</v>
      </c>
      <c r="F151" s="13" t="s">
        <v>2</v>
      </c>
      <c r="G151" s="11">
        <f>G152+G154</f>
        <v>0</v>
      </c>
      <c r="H151" s="11">
        <f>H152+H154</f>
        <v>1798.77</v>
      </c>
      <c r="I151" s="11">
        <f t="shared" ref="I151:J151" si="43">I152+I154</f>
        <v>1798.77</v>
      </c>
      <c r="J151" s="11">
        <f t="shared" si="43"/>
        <v>1692.1210000000001</v>
      </c>
    </row>
    <row r="152" spans="1:10" ht="63" outlineLevel="4" x14ac:dyDescent="0.25">
      <c r="A152" s="15" t="s">
        <v>723</v>
      </c>
      <c r="B152" s="13" t="s">
        <v>0</v>
      </c>
      <c r="C152" s="13" t="s">
        <v>15</v>
      </c>
      <c r="D152" s="13" t="s">
        <v>17</v>
      </c>
      <c r="E152" s="13" t="s">
        <v>722</v>
      </c>
      <c r="F152" s="13" t="s">
        <v>2</v>
      </c>
      <c r="G152" s="11">
        <f>G153</f>
        <v>0</v>
      </c>
      <c r="H152" s="11">
        <f>H153</f>
        <v>1798.77</v>
      </c>
      <c r="I152" s="11">
        <f t="shared" ref="I152:J152" si="44">I153</f>
        <v>1798.77</v>
      </c>
      <c r="J152" s="11">
        <f t="shared" si="44"/>
        <v>1692.1210000000001</v>
      </c>
    </row>
    <row r="153" spans="1:10" outlineLevel="3" x14ac:dyDescent="0.25">
      <c r="A153" s="15" t="s">
        <v>83</v>
      </c>
      <c r="B153" s="13" t="s">
        <v>0</v>
      </c>
      <c r="C153" s="13" t="s">
        <v>15</v>
      </c>
      <c r="D153" s="13" t="s">
        <v>17</v>
      </c>
      <c r="E153" s="13" t="s">
        <v>722</v>
      </c>
      <c r="F153" s="13" t="s">
        <v>18</v>
      </c>
      <c r="G153" s="11"/>
      <c r="H153" s="11">
        <v>1798.77</v>
      </c>
      <c r="I153" s="11">
        <v>1798.77</v>
      </c>
      <c r="J153" s="11">
        <v>1692.1210000000001</v>
      </c>
    </row>
    <row r="154" spans="1:10" ht="94.5" hidden="1" outlineLevel="4" x14ac:dyDescent="0.25">
      <c r="A154" s="15" t="s">
        <v>82</v>
      </c>
      <c r="B154" s="13" t="s">
        <v>0</v>
      </c>
      <c r="C154" s="13" t="s">
        <v>15</v>
      </c>
      <c r="D154" s="13" t="s">
        <v>17</v>
      </c>
      <c r="E154" s="13" t="s">
        <v>594</v>
      </c>
      <c r="F154" s="13" t="s">
        <v>2</v>
      </c>
      <c r="G154" s="11">
        <f>G155</f>
        <v>0</v>
      </c>
      <c r="H154" s="11">
        <f>H155</f>
        <v>0</v>
      </c>
      <c r="I154" s="11">
        <f t="shared" ref="I154:J154" si="45">I155</f>
        <v>0</v>
      </c>
      <c r="J154" s="11">
        <f t="shared" si="45"/>
        <v>0</v>
      </c>
    </row>
    <row r="155" spans="1:10" hidden="1" outlineLevel="4" x14ac:dyDescent="0.25">
      <c r="A155" s="15" t="s">
        <v>83</v>
      </c>
      <c r="B155" s="13" t="s">
        <v>0</v>
      </c>
      <c r="C155" s="13" t="s">
        <v>15</v>
      </c>
      <c r="D155" s="13" t="s">
        <v>17</v>
      </c>
      <c r="E155" s="13" t="s">
        <v>594</v>
      </c>
      <c r="F155" s="13" t="s">
        <v>18</v>
      </c>
      <c r="G155" s="11"/>
      <c r="H155" s="11"/>
      <c r="I155" s="11"/>
      <c r="J155" s="11"/>
    </row>
    <row r="156" spans="1:10" outlineLevel="4" x14ac:dyDescent="0.25">
      <c r="A156" s="15" t="s">
        <v>655</v>
      </c>
      <c r="B156" s="13" t="s">
        <v>0</v>
      </c>
      <c r="C156" s="13" t="s">
        <v>7</v>
      </c>
      <c r="D156" s="13" t="s">
        <v>1</v>
      </c>
      <c r="E156" s="13" t="s">
        <v>248</v>
      </c>
      <c r="F156" s="13" t="s">
        <v>2</v>
      </c>
      <c r="G156" s="11">
        <f>G157+G162+G170+G180</f>
        <v>2266.98</v>
      </c>
      <c r="H156" s="11">
        <f>H157+H162+H170+H180</f>
        <v>6216.84</v>
      </c>
      <c r="I156" s="11">
        <f t="shared" ref="I156:J156" si="46">I157+I162+I170+I180</f>
        <v>6216.84</v>
      </c>
      <c r="J156" s="11">
        <f t="shared" si="46"/>
        <v>6215.7019999999993</v>
      </c>
    </row>
    <row r="157" spans="1:10" outlineLevel="4" x14ac:dyDescent="0.25">
      <c r="A157" s="15" t="s">
        <v>84</v>
      </c>
      <c r="B157" s="13" t="s">
        <v>0</v>
      </c>
      <c r="C157" s="13" t="s">
        <v>7</v>
      </c>
      <c r="D157" s="13" t="s">
        <v>11</v>
      </c>
      <c r="E157" s="13" t="s">
        <v>248</v>
      </c>
      <c r="F157" s="13" t="s">
        <v>2</v>
      </c>
      <c r="G157" s="11">
        <f t="shared" ref="G157:H160" si="47">G158</f>
        <v>166.98</v>
      </c>
      <c r="H157" s="11">
        <f t="shared" si="47"/>
        <v>166.98</v>
      </c>
      <c r="I157" s="11">
        <f t="shared" ref="I157:J160" si="48">I158</f>
        <v>166.98</v>
      </c>
      <c r="J157" s="11">
        <f t="shared" si="48"/>
        <v>165.84200000000001</v>
      </c>
    </row>
    <row r="158" spans="1:10" ht="47.25" outlineLevel="1" x14ac:dyDescent="0.25">
      <c r="A158" s="12" t="s">
        <v>493</v>
      </c>
      <c r="B158" s="13" t="s">
        <v>0</v>
      </c>
      <c r="C158" s="13" t="s">
        <v>7</v>
      </c>
      <c r="D158" s="13" t="s">
        <v>11</v>
      </c>
      <c r="E158" s="13" t="s">
        <v>678</v>
      </c>
      <c r="F158" s="13" t="s">
        <v>2</v>
      </c>
      <c r="G158" s="11">
        <f t="shared" si="47"/>
        <v>166.98</v>
      </c>
      <c r="H158" s="11">
        <f t="shared" si="47"/>
        <v>166.98</v>
      </c>
      <c r="I158" s="11">
        <f t="shared" si="48"/>
        <v>166.98</v>
      </c>
      <c r="J158" s="11">
        <f t="shared" si="48"/>
        <v>165.84200000000001</v>
      </c>
    </row>
    <row r="159" spans="1:10" ht="63" outlineLevel="2" x14ac:dyDescent="0.25">
      <c r="A159" s="12" t="s">
        <v>494</v>
      </c>
      <c r="B159" s="13" t="s">
        <v>0</v>
      </c>
      <c r="C159" s="13" t="s">
        <v>7</v>
      </c>
      <c r="D159" s="13" t="s">
        <v>11</v>
      </c>
      <c r="E159" s="13" t="s">
        <v>679</v>
      </c>
      <c r="F159" s="13" t="s">
        <v>2</v>
      </c>
      <c r="G159" s="11">
        <f t="shared" si="47"/>
        <v>166.98</v>
      </c>
      <c r="H159" s="11">
        <f t="shared" si="47"/>
        <v>166.98</v>
      </c>
      <c r="I159" s="11">
        <f t="shared" si="48"/>
        <v>166.98</v>
      </c>
      <c r="J159" s="11">
        <f t="shared" si="48"/>
        <v>165.84200000000001</v>
      </c>
    </row>
    <row r="160" spans="1:10" ht="173.25" outlineLevel="3" x14ac:dyDescent="0.25">
      <c r="A160" s="15" t="s">
        <v>278</v>
      </c>
      <c r="B160" s="13" t="s">
        <v>0</v>
      </c>
      <c r="C160" s="13" t="s">
        <v>7</v>
      </c>
      <c r="D160" s="13" t="s">
        <v>11</v>
      </c>
      <c r="E160" s="13" t="s">
        <v>276</v>
      </c>
      <c r="F160" s="13" t="s">
        <v>2</v>
      </c>
      <c r="G160" s="11">
        <f t="shared" si="47"/>
        <v>166.98</v>
      </c>
      <c r="H160" s="11">
        <f t="shared" si="47"/>
        <v>166.98</v>
      </c>
      <c r="I160" s="11">
        <f t="shared" si="48"/>
        <v>166.98</v>
      </c>
      <c r="J160" s="11">
        <f t="shared" si="48"/>
        <v>165.84200000000001</v>
      </c>
    </row>
    <row r="161" spans="1:10" ht="47.25" outlineLevel="3" x14ac:dyDescent="0.25">
      <c r="A161" s="15" t="s">
        <v>63</v>
      </c>
      <c r="B161" s="13" t="s">
        <v>0</v>
      </c>
      <c r="C161" s="13" t="s">
        <v>7</v>
      </c>
      <c r="D161" s="13" t="s">
        <v>11</v>
      </c>
      <c r="E161" s="13" t="s">
        <v>276</v>
      </c>
      <c r="F161" s="13" t="s">
        <v>8</v>
      </c>
      <c r="G161" s="11">
        <v>166.98</v>
      </c>
      <c r="H161" s="11">
        <f>166.13+0.85</f>
        <v>166.98</v>
      </c>
      <c r="I161" s="11">
        <v>166.98</v>
      </c>
      <c r="J161" s="11">
        <v>165.84200000000001</v>
      </c>
    </row>
    <row r="162" spans="1:10" outlineLevel="3" x14ac:dyDescent="0.25">
      <c r="A162" s="15" t="s">
        <v>85</v>
      </c>
      <c r="B162" s="13" t="s">
        <v>0</v>
      </c>
      <c r="C162" s="13" t="s">
        <v>7</v>
      </c>
      <c r="D162" s="13" t="s">
        <v>19</v>
      </c>
      <c r="E162" s="13" t="s">
        <v>248</v>
      </c>
      <c r="F162" s="13" t="s">
        <v>2</v>
      </c>
      <c r="G162" s="11">
        <f>G163</f>
        <v>1900</v>
      </c>
      <c r="H162" s="11">
        <f>H163</f>
        <v>4100</v>
      </c>
      <c r="I162" s="11">
        <f t="shared" ref="I162:J162" si="49">I163</f>
        <v>4100</v>
      </c>
      <c r="J162" s="11">
        <f t="shared" si="49"/>
        <v>4100</v>
      </c>
    </row>
    <row r="163" spans="1:10" ht="78.75" outlineLevel="4" x14ac:dyDescent="0.25">
      <c r="A163" s="15" t="s">
        <v>687</v>
      </c>
      <c r="B163" s="13" t="s">
        <v>0</v>
      </c>
      <c r="C163" s="13" t="s">
        <v>7</v>
      </c>
      <c r="D163" s="13" t="s">
        <v>19</v>
      </c>
      <c r="E163" s="13" t="s">
        <v>569</v>
      </c>
      <c r="F163" s="13" t="s">
        <v>2</v>
      </c>
      <c r="G163" s="11">
        <f>G164+G166+G168</f>
        <v>1900</v>
      </c>
      <c r="H163" s="11">
        <f>H164+H166+H168</f>
        <v>4100</v>
      </c>
      <c r="I163" s="11">
        <f t="shared" ref="I163:J163" si="50">I164+I166+I168</f>
        <v>4100</v>
      </c>
      <c r="J163" s="11">
        <f t="shared" si="50"/>
        <v>4100</v>
      </c>
    </row>
    <row r="164" spans="1:10" ht="220.5" outlineLevel="3" x14ac:dyDescent="0.25">
      <c r="A164" s="15" t="s">
        <v>688</v>
      </c>
      <c r="B164" s="13" t="s">
        <v>0</v>
      </c>
      <c r="C164" s="13" t="s">
        <v>7</v>
      </c>
      <c r="D164" s="13" t="s">
        <v>19</v>
      </c>
      <c r="E164" s="13" t="s">
        <v>686</v>
      </c>
      <c r="F164" s="13" t="s">
        <v>2</v>
      </c>
      <c r="G164" s="11">
        <f>G165</f>
        <v>1500</v>
      </c>
      <c r="H164" s="11">
        <f>H165</f>
        <v>3700</v>
      </c>
      <c r="I164" s="11">
        <f t="shared" ref="I164:J164" si="51">I165</f>
        <v>3700</v>
      </c>
      <c r="J164" s="11">
        <f t="shared" si="51"/>
        <v>3700</v>
      </c>
    </row>
    <row r="165" spans="1:10" ht="78.75" outlineLevel="4" x14ac:dyDescent="0.25">
      <c r="A165" s="15" t="s">
        <v>219</v>
      </c>
      <c r="B165" s="13" t="s">
        <v>0</v>
      </c>
      <c r="C165" s="13" t="s">
        <v>7</v>
      </c>
      <c r="D165" s="13" t="s">
        <v>19</v>
      </c>
      <c r="E165" s="13" t="s">
        <v>686</v>
      </c>
      <c r="F165" s="13" t="s">
        <v>20</v>
      </c>
      <c r="G165" s="11">
        <v>1500</v>
      </c>
      <c r="H165" s="11">
        <v>3700</v>
      </c>
      <c r="I165" s="11">
        <v>3700</v>
      </c>
      <c r="J165" s="11">
        <v>3700</v>
      </c>
    </row>
    <row r="166" spans="1:10" ht="220.5" outlineLevel="4" x14ac:dyDescent="0.25">
      <c r="A166" s="15" t="s">
        <v>383</v>
      </c>
      <c r="B166" s="13" t="s">
        <v>0</v>
      </c>
      <c r="C166" s="13" t="s">
        <v>7</v>
      </c>
      <c r="D166" s="13" t="s">
        <v>19</v>
      </c>
      <c r="E166" s="13" t="s">
        <v>277</v>
      </c>
      <c r="F166" s="13" t="s">
        <v>2</v>
      </c>
      <c r="G166" s="11">
        <f>G167</f>
        <v>400</v>
      </c>
      <c r="H166" s="11">
        <f>H167</f>
        <v>400</v>
      </c>
      <c r="I166" s="11">
        <f t="shared" ref="I166:J166" si="52">I167</f>
        <v>400</v>
      </c>
      <c r="J166" s="11">
        <f t="shared" si="52"/>
        <v>400</v>
      </c>
    </row>
    <row r="167" spans="1:10" ht="78.75" outlineLevel="4" x14ac:dyDescent="0.25">
      <c r="A167" s="15" t="s">
        <v>219</v>
      </c>
      <c r="B167" s="13" t="s">
        <v>0</v>
      </c>
      <c r="C167" s="13" t="s">
        <v>7</v>
      </c>
      <c r="D167" s="13" t="s">
        <v>19</v>
      </c>
      <c r="E167" s="13" t="s">
        <v>277</v>
      </c>
      <c r="F167" s="13" t="s">
        <v>20</v>
      </c>
      <c r="G167" s="11">
        <v>400</v>
      </c>
      <c r="H167" s="11">
        <v>400</v>
      </c>
      <c r="I167" s="11">
        <v>400</v>
      </c>
      <c r="J167" s="11">
        <v>400</v>
      </c>
    </row>
    <row r="168" spans="1:10" ht="220.5" hidden="1" outlineLevel="4" x14ac:dyDescent="0.25">
      <c r="A168" s="15" t="s">
        <v>701</v>
      </c>
      <c r="B168" s="13" t="s">
        <v>0</v>
      </c>
      <c r="C168" s="13" t="s">
        <v>7</v>
      </c>
      <c r="D168" s="13" t="s">
        <v>19</v>
      </c>
      <c r="E168" s="13" t="s">
        <v>702</v>
      </c>
      <c r="F168" s="13" t="s">
        <v>2</v>
      </c>
      <c r="G168" s="11">
        <f>G169</f>
        <v>0</v>
      </c>
      <c r="H168" s="11">
        <f>H169</f>
        <v>0</v>
      </c>
      <c r="I168" s="11">
        <f t="shared" ref="I168:J168" si="53">I169</f>
        <v>0</v>
      </c>
      <c r="J168" s="11">
        <f t="shared" si="53"/>
        <v>0</v>
      </c>
    </row>
    <row r="169" spans="1:10" ht="78.75" hidden="1" outlineLevel="4" x14ac:dyDescent="0.25">
      <c r="A169" s="15" t="s">
        <v>219</v>
      </c>
      <c r="B169" s="13" t="s">
        <v>0</v>
      </c>
      <c r="C169" s="13" t="s">
        <v>7</v>
      </c>
      <c r="D169" s="13" t="s">
        <v>19</v>
      </c>
      <c r="E169" s="13" t="s">
        <v>702</v>
      </c>
      <c r="F169" s="13" t="s">
        <v>20</v>
      </c>
      <c r="G169" s="11"/>
      <c r="H169" s="11">
        <v>0</v>
      </c>
      <c r="I169" s="11"/>
      <c r="J169" s="11"/>
    </row>
    <row r="170" spans="1:10" ht="31.5" outlineLevel="4" x14ac:dyDescent="0.25">
      <c r="A170" s="15" t="s">
        <v>86</v>
      </c>
      <c r="B170" s="13" t="s">
        <v>0</v>
      </c>
      <c r="C170" s="13" t="s">
        <v>7</v>
      </c>
      <c r="D170" s="13" t="s">
        <v>17</v>
      </c>
      <c r="E170" s="13" t="s">
        <v>248</v>
      </c>
      <c r="F170" s="13" t="s">
        <v>2</v>
      </c>
      <c r="G170" s="11">
        <f>G171+G176</f>
        <v>50</v>
      </c>
      <c r="H170" s="11">
        <f>H171+H176</f>
        <v>785</v>
      </c>
      <c r="I170" s="11">
        <f t="shared" ref="I170:J170" si="54">I171+I176</f>
        <v>785</v>
      </c>
      <c r="J170" s="11">
        <f t="shared" si="54"/>
        <v>785</v>
      </c>
    </row>
    <row r="171" spans="1:10" ht="126" outlineLevel="4" x14ac:dyDescent="0.25">
      <c r="A171" s="38" t="s">
        <v>465</v>
      </c>
      <c r="B171" s="13" t="s">
        <v>0</v>
      </c>
      <c r="C171" s="13" t="s">
        <v>7</v>
      </c>
      <c r="D171" s="13" t="s">
        <v>17</v>
      </c>
      <c r="E171" s="13" t="s">
        <v>571</v>
      </c>
      <c r="F171" s="13" t="s">
        <v>2</v>
      </c>
      <c r="G171" s="11">
        <f>G172</f>
        <v>50</v>
      </c>
      <c r="H171" s="11">
        <f t="shared" ref="H171:H172" si="55">H172</f>
        <v>50</v>
      </c>
      <c r="I171" s="11">
        <f t="shared" ref="I171:J172" si="56">I172</f>
        <v>50</v>
      </c>
      <c r="J171" s="11">
        <f t="shared" si="56"/>
        <v>50</v>
      </c>
    </row>
    <row r="172" spans="1:10" ht="173.25" outlineLevel="3" x14ac:dyDescent="0.25">
      <c r="A172" s="38" t="s">
        <v>466</v>
      </c>
      <c r="B172" s="13" t="s">
        <v>0</v>
      </c>
      <c r="C172" s="13" t="s">
        <v>7</v>
      </c>
      <c r="D172" s="13" t="s">
        <v>17</v>
      </c>
      <c r="E172" s="13" t="s">
        <v>572</v>
      </c>
      <c r="F172" s="13" t="s">
        <v>2</v>
      </c>
      <c r="G172" s="11">
        <f>G173</f>
        <v>50</v>
      </c>
      <c r="H172" s="11">
        <f t="shared" si="55"/>
        <v>50</v>
      </c>
      <c r="I172" s="11">
        <f t="shared" si="56"/>
        <v>50</v>
      </c>
      <c r="J172" s="11">
        <f t="shared" si="56"/>
        <v>50</v>
      </c>
    </row>
    <row r="173" spans="1:10" ht="157.5" outlineLevel="4" x14ac:dyDescent="0.25">
      <c r="A173" s="15" t="s">
        <v>640</v>
      </c>
      <c r="B173" s="13" t="s">
        <v>0</v>
      </c>
      <c r="C173" s="13" t="s">
        <v>7</v>
      </c>
      <c r="D173" s="13" t="s">
        <v>17</v>
      </c>
      <c r="E173" s="13" t="s">
        <v>279</v>
      </c>
      <c r="F173" s="13" t="s">
        <v>2</v>
      </c>
      <c r="G173" s="11">
        <f>G175+G174</f>
        <v>50</v>
      </c>
      <c r="H173" s="11">
        <f>H175</f>
        <v>50</v>
      </c>
      <c r="I173" s="11">
        <f>I175</f>
        <v>50</v>
      </c>
      <c r="J173" s="11">
        <f>J175</f>
        <v>50</v>
      </c>
    </row>
    <row r="174" spans="1:10" ht="47.25" outlineLevel="4" x14ac:dyDescent="0.25">
      <c r="A174" s="15" t="s">
        <v>63</v>
      </c>
      <c r="B174" s="13" t="s">
        <v>0</v>
      </c>
      <c r="C174" s="13" t="s">
        <v>7</v>
      </c>
      <c r="D174" s="13" t="s">
        <v>17</v>
      </c>
      <c r="E174" s="13" t="s">
        <v>279</v>
      </c>
      <c r="F174" s="13" t="s">
        <v>8</v>
      </c>
      <c r="G174" s="11">
        <v>50</v>
      </c>
      <c r="H174" s="11"/>
      <c r="I174" s="11"/>
      <c r="J174" s="11"/>
    </row>
    <row r="175" spans="1:10" outlineLevel="4" x14ac:dyDescent="0.25">
      <c r="A175" s="15" t="s">
        <v>83</v>
      </c>
      <c r="B175" s="13" t="s">
        <v>0</v>
      </c>
      <c r="C175" s="13" t="s">
        <v>7</v>
      </c>
      <c r="D175" s="13" t="s">
        <v>17</v>
      </c>
      <c r="E175" s="13" t="s">
        <v>279</v>
      </c>
      <c r="F175" s="13" t="s">
        <v>18</v>
      </c>
      <c r="G175" s="11"/>
      <c r="H175" s="11">
        <v>50</v>
      </c>
      <c r="I175" s="11">
        <v>50</v>
      </c>
      <c r="J175" s="11">
        <v>50</v>
      </c>
    </row>
    <row r="176" spans="1:10" ht="47.25" outlineLevel="4" x14ac:dyDescent="0.25">
      <c r="A176" s="12" t="s">
        <v>493</v>
      </c>
      <c r="B176" s="13" t="s">
        <v>0</v>
      </c>
      <c r="C176" s="13" t="s">
        <v>7</v>
      </c>
      <c r="D176" s="13" t="s">
        <v>17</v>
      </c>
      <c r="E176" s="13" t="s">
        <v>678</v>
      </c>
      <c r="F176" s="13" t="s">
        <v>2</v>
      </c>
      <c r="G176" s="11">
        <f t="shared" ref="G176:H178" si="57">G177</f>
        <v>0</v>
      </c>
      <c r="H176" s="11">
        <f t="shared" si="57"/>
        <v>735</v>
      </c>
      <c r="I176" s="11">
        <f t="shared" ref="I176:J178" si="58">I177</f>
        <v>735</v>
      </c>
      <c r="J176" s="11">
        <f t="shared" si="58"/>
        <v>735</v>
      </c>
    </row>
    <row r="177" spans="1:10" ht="63" outlineLevel="4" x14ac:dyDescent="0.25">
      <c r="A177" s="12" t="s">
        <v>494</v>
      </c>
      <c r="B177" s="13" t="s">
        <v>0</v>
      </c>
      <c r="C177" s="13" t="s">
        <v>7</v>
      </c>
      <c r="D177" s="13" t="s">
        <v>17</v>
      </c>
      <c r="E177" s="13" t="s">
        <v>679</v>
      </c>
      <c r="F177" s="13" t="s">
        <v>2</v>
      </c>
      <c r="G177" s="11">
        <f t="shared" si="57"/>
        <v>0</v>
      </c>
      <c r="H177" s="11">
        <f t="shared" si="57"/>
        <v>735</v>
      </c>
      <c r="I177" s="11">
        <f t="shared" si="58"/>
        <v>735</v>
      </c>
      <c r="J177" s="11">
        <f t="shared" si="58"/>
        <v>735</v>
      </c>
    </row>
    <row r="178" spans="1:10" ht="94.5" outlineLevel="4" x14ac:dyDescent="0.25">
      <c r="A178" s="15" t="s">
        <v>705</v>
      </c>
      <c r="B178" s="13" t="s">
        <v>0</v>
      </c>
      <c r="C178" s="13" t="s">
        <v>7</v>
      </c>
      <c r="D178" s="13" t="s">
        <v>17</v>
      </c>
      <c r="E178" s="13" t="s">
        <v>706</v>
      </c>
      <c r="F178" s="13" t="s">
        <v>2</v>
      </c>
      <c r="G178" s="11">
        <f t="shared" si="57"/>
        <v>0</v>
      </c>
      <c r="H178" s="11">
        <f t="shared" si="57"/>
        <v>735</v>
      </c>
      <c r="I178" s="11">
        <f t="shared" si="58"/>
        <v>735</v>
      </c>
      <c r="J178" s="11">
        <f t="shared" si="58"/>
        <v>735</v>
      </c>
    </row>
    <row r="179" spans="1:10" outlineLevel="4" x14ac:dyDescent="0.25">
      <c r="A179" s="15" t="s">
        <v>83</v>
      </c>
      <c r="B179" s="13" t="s">
        <v>0</v>
      </c>
      <c r="C179" s="13" t="s">
        <v>7</v>
      </c>
      <c r="D179" s="13" t="s">
        <v>17</v>
      </c>
      <c r="E179" s="13" t="s">
        <v>706</v>
      </c>
      <c r="F179" s="13" t="s">
        <v>18</v>
      </c>
      <c r="G179" s="11"/>
      <c r="H179" s="11">
        <v>735</v>
      </c>
      <c r="I179" s="11">
        <v>735</v>
      </c>
      <c r="J179" s="11">
        <v>735</v>
      </c>
    </row>
    <row r="180" spans="1:10" ht="31.5" outlineLevel="4" x14ac:dyDescent="0.25">
      <c r="A180" s="15" t="s">
        <v>87</v>
      </c>
      <c r="B180" s="13" t="s">
        <v>0</v>
      </c>
      <c r="C180" s="13" t="s">
        <v>7</v>
      </c>
      <c r="D180" s="13" t="s">
        <v>21</v>
      </c>
      <c r="E180" s="13" t="s">
        <v>248</v>
      </c>
      <c r="F180" s="13" t="s">
        <v>2</v>
      </c>
      <c r="G180" s="11">
        <f>G181+G192</f>
        <v>150</v>
      </c>
      <c r="H180" s="11">
        <f>H181+H192</f>
        <v>1164.8600000000001</v>
      </c>
      <c r="I180" s="11">
        <f t="shared" ref="I180:J180" si="59">I181+I192</f>
        <v>1164.8600000000001</v>
      </c>
      <c r="J180" s="11">
        <f t="shared" si="59"/>
        <v>1164.8600000000001</v>
      </c>
    </row>
    <row r="181" spans="1:10" ht="78.75" outlineLevel="4" x14ac:dyDescent="0.25">
      <c r="A181" s="12" t="s">
        <v>636</v>
      </c>
      <c r="B181" s="13" t="s">
        <v>0</v>
      </c>
      <c r="C181" s="13" t="s">
        <v>7</v>
      </c>
      <c r="D181" s="13" t="s">
        <v>21</v>
      </c>
      <c r="E181" s="13" t="s">
        <v>529</v>
      </c>
      <c r="F181" s="13" t="s">
        <v>2</v>
      </c>
      <c r="G181" s="11">
        <f>G182+G187</f>
        <v>150</v>
      </c>
      <c r="H181" s="11">
        <f>H182+H187</f>
        <v>750</v>
      </c>
      <c r="I181" s="11">
        <f t="shared" ref="I181:J181" si="60">I182+I187</f>
        <v>750</v>
      </c>
      <c r="J181" s="11">
        <f t="shared" si="60"/>
        <v>750</v>
      </c>
    </row>
    <row r="182" spans="1:10" ht="110.25" outlineLevel="3" x14ac:dyDescent="0.25">
      <c r="A182" s="15" t="s">
        <v>626</v>
      </c>
      <c r="B182" s="13" t="s">
        <v>0</v>
      </c>
      <c r="C182" s="13" t="s">
        <v>7</v>
      </c>
      <c r="D182" s="13" t="s">
        <v>21</v>
      </c>
      <c r="E182" s="13" t="s">
        <v>624</v>
      </c>
      <c r="F182" s="13" t="s">
        <v>2</v>
      </c>
      <c r="G182" s="11">
        <f>G183+G185</f>
        <v>100</v>
      </c>
      <c r="H182" s="11">
        <f>H183+H185</f>
        <v>500</v>
      </c>
      <c r="I182" s="11">
        <f t="shared" ref="I182:J182" si="61">I183+I185</f>
        <v>500</v>
      </c>
      <c r="J182" s="11">
        <f t="shared" si="61"/>
        <v>500</v>
      </c>
    </row>
    <row r="183" spans="1:10" ht="141.75" outlineLevel="4" x14ac:dyDescent="0.25">
      <c r="A183" s="15" t="s">
        <v>627</v>
      </c>
      <c r="B183" s="13" t="s">
        <v>0</v>
      </c>
      <c r="C183" s="13" t="s">
        <v>7</v>
      </c>
      <c r="D183" s="13" t="s">
        <v>21</v>
      </c>
      <c r="E183" s="13" t="s">
        <v>625</v>
      </c>
      <c r="F183" s="13" t="s">
        <v>2</v>
      </c>
      <c r="G183" s="11">
        <f>G184</f>
        <v>100</v>
      </c>
      <c r="H183" s="11">
        <f>H184</f>
        <v>100</v>
      </c>
      <c r="I183" s="11">
        <f t="shared" ref="I183:J183" si="62">I184</f>
        <v>100</v>
      </c>
      <c r="J183" s="11">
        <f t="shared" si="62"/>
        <v>100</v>
      </c>
    </row>
    <row r="184" spans="1:10" ht="78.75" outlineLevel="3" x14ac:dyDescent="0.25">
      <c r="A184" s="15" t="s">
        <v>219</v>
      </c>
      <c r="B184" s="13" t="s">
        <v>0</v>
      </c>
      <c r="C184" s="13" t="s">
        <v>7</v>
      </c>
      <c r="D184" s="13" t="s">
        <v>21</v>
      </c>
      <c r="E184" s="13" t="s">
        <v>625</v>
      </c>
      <c r="F184" s="13" t="s">
        <v>20</v>
      </c>
      <c r="G184" s="11">
        <v>100</v>
      </c>
      <c r="H184" s="11">
        <v>100</v>
      </c>
      <c r="I184" s="11">
        <v>100</v>
      </c>
      <c r="J184" s="11">
        <v>100</v>
      </c>
    </row>
    <row r="185" spans="1:10" ht="94.5" outlineLevel="4" x14ac:dyDescent="0.25">
      <c r="A185" s="15" t="s">
        <v>217</v>
      </c>
      <c r="B185" s="13" t="s">
        <v>0</v>
      </c>
      <c r="C185" s="13" t="s">
        <v>7</v>
      </c>
      <c r="D185" s="13" t="s">
        <v>21</v>
      </c>
      <c r="E185" s="13" t="s">
        <v>724</v>
      </c>
      <c r="F185" s="13" t="s">
        <v>2</v>
      </c>
      <c r="G185" s="11">
        <f>G186</f>
        <v>0</v>
      </c>
      <c r="H185" s="11">
        <f>H186</f>
        <v>400</v>
      </c>
      <c r="I185" s="11">
        <f t="shared" ref="I185:J185" si="63">I186</f>
        <v>400</v>
      </c>
      <c r="J185" s="11">
        <f t="shared" si="63"/>
        <v>400</v>
      </c>
    </row>
    <row r="186" spans="1:10" ht="78.75" outlineLevel="4" x14ac:dyDescent="0.25">
      <c r="A186" s="15" t="s">
        <v>219</v>
      </c>
      <c r="B186" s="13" t="s">
        <v>0</v>
      </c>
      <c r="C186" s="13" t="s">
        <v>7</v>
      </c>
      <c r="D186" s="13" t="s">
        <v>21</v>
      </c>
      <c r="E186" s="13" t="s">
        <v>724</v>
      </c>
      <c r="F186" s="13" t="s">
        <v>20</v>
      </c>
      <c r="G186" s="11"/>
      <c r="H186" s="11">
        <v>400</v>
      </c>
      <c r="I186" s="11">
        <v>400</v>
      </c>
      <c r="J186" s="11">
        <v>400</v>
      </c>
    </row>
    <row r="187" spans="1:10" ht="78.75" outlineLevel="4" x14ac:dyDescent="0.25">
      <c r="A187" s="12" t="s">
        <v>628</v>
      </c>
      <c r="B187" s="13" t="s">
        <v>0</v>
      </c>
      <c r="C187" s="13" t="s">
        <v>7</v>
      </c>
      <c r="D187" s="13" t="s">
        <v>21</v>
      </c>
      <c r="E187" s="13" t="s">
        <v>530</v>
      </c>
      <c r="F187" s="13" t="s">
        <v>2</v>
      </c>
      <c r="G187" s="11">
        <f>G188+G190</f>
        <v>50</v>
      </c>
      <c r="H187" s="11">
        <f>H188+H190</f>
        <v>250</v>
      </c>
      <c r="I187" s="11">
        <f t="shared" ref="I187:J187" si="64">I188+I190</f>
        <v>250</v>
      </c>
      <c r="J187" s="11">
        <f t="shared" si="64"/>
        <v>250</v>
      </c>
    </row>
    <row r="188" spans="1:10" ht="94.5" outlineLevel="3" x14ac:dyDescent="0.25">
      <c r="A188" s="15" t="s">
        <v>630</v>
      </c>
      <c r="B188" s="13" t="s">
        <v>0</v>
      </c>
      <c r="C188" s="13" t="s">
        <v>7</v>
      </c>
      <c r="D188" s="13" t="s">
        <v>21</v>
      </c>
      <c r="E188" s="13" t="s">
        <v>629</v>
      </c>
      <c r="F188" s="13" t="s">
        <v>2</v>
      </c>
      <c r="G188" s="11">
        <f>G189</f>
        <v>50</v>
      </c>
      <c r="H188" s="11">
        <f>H189</f>
        <v>50</v>
      </c>
      <c r="I188" s="11">
        <f t="shared" ref="I188:J188" si="65">I189</f>
        <v>50</v>
      </c>
      <c r="J188" s="11">
        <f t="shared" si="65"/>
        <v>50</v>
      </c>
    </row>
    <row r="189" spans="1:10" ht="78.75" outlineLevel="4" x14ac:dyDescent="0.25">
      <c r="A189" s="15" t="s">
        <v>219</v>
      </c>
      <c r="B189" s="13" t="s">
        <v>0</v>
      </c>
      <c r="C189" s="13" t="s">
        <v>7</v>
      </c>
      <c r="D189" s="13" t="s">
        <v>21</v>
      </c>
      <c r="E189" s="13" t="s">
        <v>629</v>
      </c>
      <c r="F189" s="13" t="s">
        <v>20</v>
      </c>
      <c r="G189" s="11">
        <v>50</v>
      </c>
      <c r="H189" s="11">
        <v>50</v>
      </c>
      <c r="I189" s="11">
        <v>50</v>
      </c>
      <c r="J189" s="11">
        <v>50</v>
      </c>
    </row>
    <row r="190" spans="1:10" ht="126" outlineLevel="3" x14ac:dyDescent="0.25">
      <c r="A190" s="15" t="s">
        <v>725</v>
      </c>
      <c r="B190" s="13" t="s">
        <v>0</v>
      </c>
      <c r="C190" s="13" t="s">
        <v>7</v>
      </c>
      <c r="D190" s="13" t="s">
        <v>21</v>
      </c>
      <c r="E190" s="13" t="s">
        <v>767</v>
      </c>
      <c r="F190" s="13" t="s">
        <v>2</v>
      </c>
      <c r="G190" s="11">
        <f>G191</f>
        <v>0</v>
      </c>
      <c r="H190" s="11">
        <f>H191</f>
        <v>200</v>
      </c>
      <c r="I190" s="11">
        <f t="shared" ref="I190:J190" si="66">I191</f>
        <v>200</v>
      </c>
      <c r="J190" s="11">
        <f t="shared" si="66"/>
        <v>200</v>
      </c>
    </row>
    <row r="191" spans="1:10" ht="78.75" outlineLevel="4" x14ac:dyDescent="0.25">
      <c r="A191" s="15" t="s">
        <v>219</v>
      </c>
      <c r="B191" s="13" t="s">
        <v>0</v>
      </c>
      <c r="C191" s="13" t="s">
        <v>7</v>
      </c>
      <c r="D191" s="13" t="s">
        <v>21</v>
      </c>
      <c r="E191" s="13" t="s">
        <v>767</v>
      </c>
      <c r="F191" s="13" t="s">
        <v>20</v>
      </c>
      <c r="G191" s="11"/>
      <c r="H191" s="11">
        <v>200</v>
      </c>
      <c r="I191" s="11">
        <v>200</v>
      </c>
      <c r="J191" s="11">
        <v>200</v>
      </c>
    </row>
    <row r="192" spans="1:10" ht="47.25" outlineLevel="4" x14ac:dyDescent="0.25">
      <c r="A192" s="15" t="s">
        <v>727</v>
      </c>
      <c r="B192" s="13" t="s">
        <v>0</v>
      </c>
      <c r="C192" s="13" t="s">
        <v>7</v>
      </c>
      <c r="D192" s="13" t="s">
        <v>21</v>
      </c>
      <c r="E192" s="13" t="s">
        <v>726</v>
      </c>
      <c r="F192" s="13" t="s">
        <v>2</v>
      </c>
      <c r="G192" s="11">
        <f>G193</f>
        <v>0</v>
      </c>
      <c r="H192" s="11">
        <f>H193</f>
        <v>414.86</v>
      </c>
      <c r="I192" s="11">
        <f t="shared" ref="I192:J192" si="67">I193</f>
        <v>414.86</v>
      </c>
      <c r="J192" s="11">
        <f t="shared" si="67"/>
        <v>414.86</v>
      </c>
    </row>
    <row r="193" spans="1:10" ht="47.25" outlineLevel="4" x14ac:dyDescent="0.25">
      <c r="A193" s="15" t="s">
        <v>63</v>
      </c>
      <c r="B193" s="13" t="s">
        <v>0</v>
      </c>
      <c r="C193" s="13" t="s">
        <v>7</v>
      </c>
      <c r="D193" s="13" t="s">
        <v>21</v>
      </c>
      <c r="E193" s="13" t="s">
        <v>726</v>
      </c>
      <c r="F193" s="13" t="s">
        <v>8</v>
      </c>
      <c r="G193" s="11"/>
      <c r="H193" s="11">
        <v>414.86</v>
      </c>
      <c r="I193" s="11">
        <v>414.86</v>
      </c>
      <c r="J193" s="11">
        <v>414.86</v>
      </c>
    </row>
    <row r="194" spans="1:10" outlineLevel="4" x14ac:dyDescent="0.25">
      <c r="A194" s="15" t="s">
        <v>653</v>
      </c>
      <c r="B194" s="13" t="s">
        <v>0</v>
      </c>
      <c r="C194" s="13" t="s">
        <v>11</v>
      </c>
      <c r="D194" s="13" t="s">
        <v>1</v>
      </c>
      <c r="E194" s="13" t="s">
        <v>248</v>
      </c>
      <c r="F194" s="13" t="s">
        <v>2</v>
      </c>
      <c r="G194" s="11">
        <f>G195</f>
        <v>215254.11000000002</v>
      </c>
      <c r="H194" s="11">
        <f>H195</f>
        <v>262542.04800000001</v>
      </c>
      <c r="I194" s="11">
        <f t="shared" ref="I194:J194" si="68">I195</f>
        <v>262542.04800000001</v>
      </c>
      <c r="J194" s="11">
        <f t="shared" si="68"/>
        <v>260045.74299999999</v>
      </c>
    </row>
    <row r="195" spans="1:10" outlineLevel="4" x14ac:dyDescent="0.25">
      <c r="A195" s="15" t="s">
        <v>88</v>
      </c>
      <c r="B195" s="13" t="s">
        <v>0</v>
      </c>
      <c r="C195" s="13" t="s">
        <v>11</v>
      </c>
      <c r="D195" s="13" t="s">
        <v>4</v>
      </c>
      <c r="E195" s="13" t="s">
        <v>248</v>
      </c>
      <c r="F195" s="13" t="s">
        <v>2</v>
      </c>
      <c r="G195" s="11">
        <f>G196+G219+G213</f>
        <v>215254.11000000002</v>
      </c>
      <c r="H195" s="11">
        <f>H196+H219+H213</f>
        <v>262542.04800000001</v>
      </c>
      <c r="I195" s="11">
        <f t="shared" ref="I195:J195" si="69">I196+I219+I213</f>
        <v>262542.04800000001</v>
      </c>
      <c r="J195" s="11">
        <f t="shared" si="69"/>
        <v>260045.74299999999</v>
      </c>
    </row>
    <row r="196" spans="1:10" ht="78.75" outlineLevel="1" x14ac:dyDescent="0.25">
      <c r="A196" s="12" t="s">
        <v>428</v>
      </c>
      <c r="B196" s="13" t="s">
        <v>0</v>
      </c>
      <c r="C196" s="13" t="s">
        <v>11</v>
      </c>
      <c r="D196" s="13" t="s">
        <v>4</v>
      </c>
      <c r="E196" s="13" t="s">
        <v>542</v>
      </c>
      <c r="F196" s="13" t="s">
        <v>2</v>
      </c>
      <c r="G196" s="11">
        <f>G197</f>
        <v>186356.76</v>
      </c>
      <c r="H196" s="11">
        <f>H197</f>
        <v>226772.052</v>
      </c>
      <c r="I196" s="11">
        <f t="shared" ref="I196:J196" si="70">I197</f>
        <v>226772.052</v>
      </c>
      <c r="J196" s="11">
        <f t="shared" si="70"/>
        <v>224596.29699999999</v>
      </c>
    </row>
    <row r="197" spans="1:10" ht="110.25" outlineLevel="2" x14ac:dyDescent="0.25">
      <c r="A197" s="12" t="s">
        <v>429</v>
      </c>
      <c r="B197" s="13" t="s">
        <v>0</v>
      </c>
      <c r="C197" s="13" t="s">
        <v>11</v>
      </c>
      <c r="D197" s="13" t="s">
        <v>4</v>
      </c>
      <c r="E197" s="13" t="s">
        <v>543</v>
      </c>
      <c r="F197" s="13" t="s">
        <v>2</v>
      </c>
      <c r="G197" s="11">
        <f>G202+G204+G198+G206+G208+G200</f>
        <v>186356.76</v>
      </c>
      <c r="H197" s="11">
        <f>H202+H204+H198+H206+H208+H200</f>
        <v>226772.052</v>
      </c>
      <c r="I197" s="11">
        <f t="shared" ref="I197:J197" si="71">I202+I204+I198+I206+I208+I200</f>
        <v>226772.052</v>
      </c>
      <c r="J197" s="11">
        <f t="shared" si="71"/>
        <v>224596.29699999999</v>
      </c>
    </row>
    <row r="198" spans="1:10" ht="141.75" outlineLevel="2" x14ac:dyDescent="0.25">
      <c r="A198" s="12" t="s">
        <v>284</v>
      </c>
      <c r="B198" s="13" t="s">
        <v>0</v>
      </c>
      <c r="C198" s="13" t="s">
        <v>11</v>
      </c>
      <c r="D198" s="13" t="s">
        <v>4</v>
      </c>
      <c r="E198" s="13" t="s">
        <v>728</v>
      </c>
      <c r="F198" s="13" t="s">
        <v>2</v>
      </c>
      <c r="G198" s="11">
        <f>G199</f>
        <v>0</v>
      </c>
      <c r="H198" s="11">
        <f>H199</f>
        <v>300</v>
      </c>
      <c r="I198" s="11">
        <f t="shared" ref="I198:J198" si="72">I199</f>
        <v>300</v>
      </c>
      <c r="J198" s="11">
        <f t="shared" si="72"/>
        <v>292.5</v>
      </c>
    </row>
    <row r="199" spans="1:10" ht="47.25" outlineLevel="2" x14ac:dyDescent="0.25">
      <c r="A199" s="15" t="s">
        <v>63</v>
      </c>
      <c r="B199" s="13" t="s">
        <v>0</v>
      </c>
      <c r="C199" s="13" t="s">
        <v>11</v>
      </c>
      <c r="D199" s="13" t="s">
        <v>4</v>
      </c>
      <c r="E199" s="13" t="s">
        <v>728</v>
      </c>
      <c r="F199" s="13" t="s">
        <v>8</v>
      </c>
      <c r="G199" s="11"/>
      <c r="H199" s="11">
        <v>300</v>
      </c>
      <c r="I199" s="11">
        <v>300</v>
      </c>
      <c r="J199" s="11">
        <v>292.5</v>
      </c>
    </row>
    <row r="200" spans="1:10" ht="157.5" outlineLevel="2" x14ac:dyDescent="0.25">
      <c r="A200" s="15" t="s">
        <v>91</v>
      </c>
      <c r="B200" s="13" t="s">
        <v>0</v>
      </c>
      <c r="C200" s="13" t="s">
        <v>11</v>
      </c>
      <c r="D200" s="13" t="s">
        <v>4</v>
      </c>
      <c r="E200" s="13" t="s">
        <v>283</v>
      </c>
      <c r="F200" s="13" t="s">
        <v>2</v>
      </c>
      <c r="G200" s="11">
        <f>G201</f>
        <v>0</v>
      </c>
      <c r="H200" s="11">
        <f>H201</f>
        <v>167</v>
      </c>
      <c r="I200" s="11">
        <f t="shared" ref="I200:J200" si="73">I201</f>
        <v>167</v>
      </c>
      <c r="J200" s="11">
        <f t="shared" si="73"/>
        <v>163</v>
      </c>
    </row>
    <row r="201" spans="1:10" outlineLevel="2" x14ac:dyDescent="0.25">
      <c r="A201" s="15" t="s">
        <v>83</v>
      </c>
      <c r="B201" s="13" t="s">
        <v>0</v>
      </c>
      <c r="C201" s="13" t="s">
        <v>11</v>
      </c>
      <c r="D201" s="13" t="s">
        <v>4</v>
      </c>
      <c r="E201" s="13" t="s">
        <v>283</v>
      </c>
      <c r="F201" s="13" t="s">
        <v>18</v>
      </c>
      <c r="G201" s="11"/>
      <c r="H201" s="11">
        <v>167</v>
      </c>
      <c r="I201" s="11">
        <v>167</v>
      </c>
      <c r="J201" s="11">
        <v>163</v>
      </c>
    </row>
    <row r="202" spans="1:10" ht="189" outlineLevel="3" x14ac:dyDescent="0.25">
      <c r="A202" s="15" t="s">
        <v>280</v>
      </c>
      <c r="B202" s="13" t="s">
        <v>0</v>
      </c>
      <c r="C202" s="13" t="s">
        <v>11</v>
      </c>
      <c r="D202" s="13" t="s">
        <v>4</v>
      </c>
      <c r="E202" s="13" t="s">
        <v>281</v>
      </c>
      <c r="F202" s="13" t="s">
        <v>2</v>
      </c>
      <c r="G202" s="11">
        <f>G203</f>
        <v>55419.27</v>
      </c>
      <c r="H202" s="11">
        <f>H203</f>
        <v>72419.27</v>
      </c>
      <c r="I202" s="11">
        <f t="shared" ref="I202:J202" si="74">I203</f>
        <v>72419.27</v>
      </c>
      <c r="J202" s="11">
        <f t="shared" si="74"/>
        <v>72419.27</v>
      </c>
    </row>
    <row r="203" spans="1:10" ht="78.75" outlineLevel="4" x14ac:dyDescent="0.25">
      <c r="A203" s="15" t="s">
        <v>219</v>
      </c>
      <c r="B203" s="13" t="s">
        <v>0</v>
      </c>
      <c r="C203" s="13" t="s">
        <v>11</v>
      </c>
      <c r="D203" s="13" t="s">
        <v>4</v>
      </c>
      <c r="E203" s="13" t="s">
        <v>281</v>
      </c>
      <c r="F203" s="13" t="s">
        <v>20</v>
      </c>
      <c r="G203" s="11">
        <v>55419.27</v>
      </c>
      <c r="H203" s="11">
        <v>72419.27</v>
      </c>
      <c r="I203" s="11">
        <v>72419.27</v>
      </c>
      <c r="J203" s="11">
        <v>72419.27</v>
      </c>
    </row>
    <row r="204" spans="1:10" ht="157.5" outlineLevel="1" x14ac:dyDescent="0.25">
      <c r="A204" s="15" t="s">
        <v>89</v>
      </c>
      <c r="B204" s="13" t="s">
        <v>0</v>
      </c>
      <c r="C204" s="13" t="s">
        <v>11</v>
      </c>
      <c r="D204" s="13" t="s">
        <v>4</v>
      </c>
      <c r="E204" s="13" t="s">
        <v>282</v>
      </c>
      <c r="F204" s="13" t="s">
        <v>2</v>
      </c>
      <c r="G204" s="11">
        <f>G205</f>
        <v>130937.49</v>
      </c>
      <c r="H204" s="11">
        <f>H205</f>
        <v>142675.79</v>
      </c>
      <c r="I204" s="11">
        <f t="shared" ref="I204:J204" si="75">I205</f>
        <v>142675.79</v>
      </c>
      <c r="J204" s="11">
        <f t="shared" si="75"/>
        <v>142675.79</v>
      </c>
    </row>
    <row r="205" spans="1:10" ht="78.75" outlineLevel="2" x14ac:dyDescent="0.25">
      <c r="A205" s="15" t="s">
        <v>219</v>
      </c>
      <c r="B205" s="13" t="s">
        <v>0</v>
      </c>
      <c r="C205" s="13" t="s">
        <v>11</v>
      </c>
      <c r="D205" s="13" t="s">
        <v>4</v>
      </c>
      <c r="E205" s="13" t="s">
        <v>282</v>
      </c>
      <c r="F205" s="13" t="s">
        <v>20</v>
      </c>
      <c r="G205" s="11">
        <v>130937.49</v>
      </c>
      <c r="H205" s="11">
        <v>142675.79</v>
      </c>
      <c r="I205" s="11">
        <v>142675.79</v>
      </c>
      <c r="J205" s="11">
        <v>142675.79</v>
      </c>
    </row>
    <row r="206" spans="1:10" ht="78.75" outlineLevel="2" x14ac:dyDescent="0.25">
      <c r="A206" s="15" t="s">
        <v>729</v>
      </c>
      <c r="B206" s="13" t="s">
        <v>0</v>
      </c>
      <c r="C206" s="13" t="s">
        <v>11</v>
      </c>
      <c r="D206" s="13" t="s">
        <v>4</v>
      </c>
      <c r="E206" s="13" t="s">
        <v>730</v>
      </c>
      <c r="F206" s="13" t="s">
        <v>2</v>
      </c>
      <c r="G206" s="11">
        <f>G207</f>
        <v>0</v>
      </c>
      <c r="H206" s="11">
        <f>H207</f>
        <v>8683.2420000000002</v>
      </c>
      <c r="I206" s="11">
        <f t="shared" ref="I206:J206" si="76">I207</f>
        <v>8683.2420000000002</v>
      </c>
      <c r="J206" s="11">
        <f t="shared" si="76"/>
        <v>6554.9870000000001</v>
      </c>
    </row>
    <row r="207" spans="1:10" outlineLevel="2" x14ac:dyDescent="0.25">
      <c r="A207" s="15" t="s">
        <v>83</v>
      </c>
      <c r="B207" s="13" t="s">
        <v>0</v>
      </c>
      <c r="C207" s="13" t="s">
        <v>11</v>
      </c>
      <c r="D207" s="13" t="s">
        <v>4</v>
      </c>
      <c r="E207" s="13" t="s">
        <v>730</v>
      </c>
      <c r="F207" s="13" t="s">
        <v>18</v>
      </c>
      <c r="G207" s="11"/>
      <c r="H207" s="11">
        <v>8683.2420000000002</v>
      </c>
      <c r="I207" s="11">
        <v>8683.2420000000002</v>
      </c>
      <c r="J207" s="11">
        <v>6554.9870000000001</v>
      </c>
    </row>
    <row r="208" spans="1:10" ht="126" outlineLevel="2" x14ac:dyDescent="0.25">
      <c r="A208" s="15" t="s">
        <v>731</v>
      </c>
      <c r="B208" s="13" t="s">
        <v>0</v>
      </c>
      <c r="C208" s="13" t="s">
        <v>11</v>
      </c>
      <c r="D208" s="13" t="s">
        <v>4</v>
      </c>
      <c r="E208" s="13" t="s">
        <v>544</v>
      </c>
      <c r="F208" s="13" t="s">
        <v>2</v>
      </c>
      <c r="G208" s="11">
        <f>G209+G210</f>
        <v>0</v>
      </c>
      <c r="H208" s="11">
        <f>H209+H210</f>
        <v>2526.75</v>
      </c>
      <c r="I208" s="11">
        <f t="shared" ref="I208:J208" si="77">I209+I210</f>
        <v>2526.75</v>
      </c>
      <c r="J208" s="11">
        <f t="shared" si="77"/>
        <v>2490.75</v>
      </c>
    </row>
    <row r="209" spans="1:10" ht="47.25" outlineLevel="2" x14ac:dyDescent="0.25">
      <c r="A209" s="15" t="s">
        <v>63</v>
      </c>
      <c r="B209" s="13" t="s">
        <v>0</v>
      </c>
      <c r="C209" s="13" t="s">
        <v>11</v>
      </c>
      <c r="D209" s="13" t="s">
        <v>4</v>
      </c>
      <c r="E209" s="13" t="s">
        <v>544</v>
      </c>
      <c r="F209" s="13" t="s">
        <v>8</v>
      </c>
      <c r="G209" s="11"/>
      <c r="H209" s="11">
        <f>1050-26.25</f>
        <v>1023.75</v>
      </c>
      <c r="I209" s="11">
        <v>1023.75</v>
      </c>
      <c r="J209" s="11">
        <v>1023.75</v>
      </c>
    </row>
    <row r="210" spans="1:10" outlineLevel="2" x14ac:dyDescent="0.25">
      <c r="A210" s="15" t="s">
        <v>83</v>
      </c>
      <c r="B210" s="13" t="s">
        <v>0</v>
      </c>
      <c r="C210" s="13" t="s">
        <v>11</v>
      </c>
      <c r="D210" s="13" t="s">
        <v>4</v>
      </c>
      <c r="E210" s="13" t="s">
        <v>544</v>
      </c>
      <c r="F210" s="13" t="s">
        <v>18</v>
      </c>
      <c r="G210" s="11"/>
      <c r="H210" s="11">
        <v>1503</v>
      </c>
      <c r="I210" s="11">
        <v>1503</v>
      </c>
      <c r="J210" s="11">
        <v>1467</v>
      </c>
    </row>
    <row r="211" spans="1:10" ht="141.75" hidden="1" outlineLevel="2" x14ac:dyDescent="0.25">
      <c r="A211" s="15" t="s">
        <v>284</v>
      </c>
      <c r="B211" s="13" t="s">
        <v>0</v>
      </c>
      <c r="C211" s="13" t="s">
        <v>11</v>
      </c>
      <c r="D211" s="13" t="s">
        <v>4</v>
      </c>
      <c r="E211" s="13" t="s">
        <v>283</v>
      </c>
      <c r="F211" s="13" t="s">
        <v>2</v>
      </c>
      <c r="G211" s="11">
        <f>G212</f>
        <v>0</v>
      </c>
      <c r="H211" s="11">
        <f>H212</f>
        <v>0</v>
      </c>
      <c r="I211" s="11">
        <f t="shared" ref="I211:J211" si="78">I212</f>
        <v>0</v>
      </c>
      <c r="J211" s="11">
        <f t="shared" si="78"/>
        <v>0</v>
      </c>
    </row>
    <row r="212" spans="1:10" ht="47.25" hidden="1" outlineLevel="2" x14ac:dyDescent="0.25">
      <c r="A212" s="15" t="s">
        <v>63</v>
      </c>
      <c r="B212" s="13" t="s">
        <v>0</v>
      </c>
      <c r="C212" s="13" t="s">
        <v>11</v>
      </c>
      <c r="D212" s="13" t="s">
        <v>4</v>
      </c>
      <c r="E212" s="13" t="s">
        <v>283</v>
      </c>
      <c r="F212" s="13" t="s">
        <v>8</v>
      </c>
      <c r="G212" s="11"/>
      <c r="H212" s="11">
        <v>0</v>
      </c>
      <c r="I212" s="11"/>
      <c r="J212" s="11"/>
    </row>
    <row r="213" spans="1:10" ht="47.25" hidden="1" outlineLevel="3" x14ac:dyDescent="0.25">
      <c r="A213" s="15" t="s">
        <v>92</v>
      </c>
      <c r="B213" s="13" t="s">
        <v>0</v>
      </c>
      <c r="C213" s="13" t="s">
        <v>11</v>
      </c>
      <c r="D213" s="13" t="s">
        <v>4</v>
      </c>
      <c r="E213" s="13" t="s">
        <v>275</v>
      </c>
      <c r="F213" s="13" t="s">
        <v>2</v>
      </c>
      <c r="G213" s="11">
        <f>G214</f>
        <v>0</v>
      </c>
      <c r="H213" s="11">
        <f>H214</f>
        <v>0</v>
      </c>
      <c r="I213" s="11">
        <f t="shared" ref="I213:J213" si="79">I214</f>
        <v>0</v>
      </c>
      <c r="J213" s="11">
        <f t="shared" si="79"/>
        <v>0</v>
      </c>
    </row>
    <row r="214" spans="1:10" ht="78.75" hidden="1" outlineLevel="4" x14ac:dyDescent="0.25">
      <c r="A214" s="15" t="s">
        <v>219</v>
      </c>
      <c r="B214" s="13" t="s">
        <v>0</v>
      </c>
      <c r="C214" s="13" t="s">
        <v>11</v>
      </c>
      <c r="D214" s="13" t="s">
        <v>4</v>
      </c>
      <c r="E214" s="13" t="s">
        <v>275</v>
      </c>
      <c r="F214" s="13" t="s">
        <v>20</v>
      </c>
      <c r="G214" s="11"/>
      <c r="H214" s="11"/>
      <c r="I214" s="11"/>
      <c r="J214" s="11"/>
    </row>
    <row r="215" spans="1:10" ht="78.75" hidden="1" outlineLevel="3" x14ac:dyDescent="0.25">
      <c r="A215" s="24" t="s">
        <v>212</v>
      </c>
      <c r="B215" s="13" t="s">
        <v>0</v>
      </c>
      <c r="C215" s="13" t="s">
        <v>11</v>
      </c>
      <c r="D215" s="13" t="s">
        <v>4</v>
      </c>
      <c r="E215" s="13" t="s">
        <v>285</v>
      </c>
      <c r="F215" s="13" t="s">
        <v>2</v>
      </c>
      <c r="G215" s="11">
        <f>G216</f>
        <v>0</v>
      </c>
      <c r="H215" s="11">
        <f>H216</f>
        <v>0</v>
      </c>
      <c r="I215" s="11">
        <f t="shared" ref="I215:J215" si="80">I216</f>
        <v>0</v>
      </c>
      <c r="J215" s="11">
        <f t="shared" si="80"/>
        <v>0</v>
      </c>
    </row>
    <row r="216" spans="1:10" hidden="1" outlineLevel="4" x14ac:dyDescent="0.25">
      <c r="A216" s="24" t="s">
        <v>83</v>
      </c>
      <c r="B216" s="13" t="s">
        <v>0</v>
      </c>
      <c r="C216" s="13" t="s">
        <v>11</v>
      </c>
      <c r="D216" s="13" t="s">
        <v>4</v>
      </c>
      <c r="E216" s="13" t="s">
        <v>285</v>
      </c>
      <c r="F216" s="13" t="s">
        <v>18</v>
      </c>
      <c r="G216" s="11"/>
      <c r="H216" s="11"/>
      <c r="I216" s="11"/>
      <c r="J216" s="11"/>
    </row>
    <row r="217" spans="1:10" ht="78.75" hidden="1" outlineLevel="2" x14ac:dyDescent="0.25">
      <c r="A217" s="24" t="s">
        <v>216</v>
      </c>
      <c r="B217" s="13" t="s">
        <v>0</v>
      </c>
      <c r="C217" s="13" t="s">
        <v>11</v>
      </c>
      <c r="D217" s="13" t="s">
        <v>4</v>
      </c>
      <c r="E217" s="13" t="s">
        <v>286</v>
      </c>
      <c r="F217" s="13" t="s">
        <v>2</v>
      </c>
      <c r="G217" s="11">
        <f>G218</f>
        <v>0</v>
      </c>
      <c r="H217" s="11">
        <f>H218</f>
        <v>0</v>
      </c>
      <c r="I217" s="11">
        <f t="shared" ref="I217:J217" si="81">I218</f>
        <v>0</v>
      </c>
      <c r="J217" s="11">
        <f t="shared" si="81"/>
        <v>0</v>
      </c>
    </row>
    <row r="218" spans="1:10" ht="78.75" hidden="1" outlineLevel="3" x14ac:dyDescent="0.25">
      <c r="A218" s="15" t="s">
        <v>219</v>
      </c>
      <c r="B218" s="13" t="s">
        <v>0</v>
      </c>
      <c r="C218" s="13" t="s">
        <v>11</v>
      </c>
      <c r="D218" s="13" t="s">
        <v>4</v>
      </c>
      <c r="E218" s="13" t="s">
        <v>286</v>
      </c>
      <c r="F218" s="13" t="s">
        <v>20</v>
      </c>
      <c r="G218" s="11"/>
      <c r="H218" s="11"/>
      <c r="I218" s="11"/>
      <c r="J218" s="11"/>
    </row>
    <row r="219" spans="1:10" ht="47.25" outlineLevel="4" x14ac:dyDescent="0.25">
      <c r="A219" s="12" t="s">
        <v>493</v>
      </c>
      <c r="B219" s="13" t="s">
        <v>0</v>
      </c>
      <c r="C219" s="13" t="s">
        <v>11</v>
      </c>
      <c r="D219" s="13" t="s">
        <v>4</v>
      </c>
      <c r="E219" s="13" t="s">
        <v>678</v>
      </c>
      <c r="F219" s="13" t="s">
        <v>2</v>
      </c>
      <c r="G219" s="11">
        <f>G220</f>
        <v>28897.35</v>
      </c>
      <c r="H219" s="11">
        <f>H220</f>
        <v>35769.995999999999</v>
      </c>
      <c r="I219" s="11">
        <f t="shared" ref="I219:J219" si="82">I220</f>
        <v>35769.995999999999</v>
      </c>
      <c r="J219" s="11">
        <f t="shared" si="82"/>
        <v>35449.445999999996</v>
      </c>
    </row>
    <row r="220" spans="1:10" ht="63" outlineLevel="4" x14ac:dyDescent="0.25">
      <c r="A220" s="12" t="s">
        <v>494</v>
      </c>
      <c r="B220" s="13" t="s">
        <v>0</v>
      </c>
      <c r="C220" s="13" t="s">
        <v>11</v>
      </c>
      <c r="D220" s="13" t="s">
        <v>4</v>
      </c>
      <c r="E220" s="13" t="s">
        <v>679</v>
      </c>
      <c r="F220" s="13" t="s">
        <v>2</v>
      </c>
      <c r="G220" s="11">
        <f>G228+G230+G223+G226+G221</f>
        <v>28897.35</v>
      </c>
      <c r="H220" s="11">
        <f>H228+H230+H223+H226+H221</f>
        <v>35769.995999999999</v>
      </c>
      <c r="I220" s="11">
        <f t="shared" ref="I220:J220" si="83">I228+I230+I223+I226+I221</f>
        <v>35769.995999999999</v>
      </c>
      <c r="J220" s="11">
        <f t="shared" si="83"/>
        <v>35449.445999999996</v>
      </c>
    </row>
    <row r="221" spans="1:10" ht="47.25" outlineLevel="4" x14ac:dyDescent="0.25">
      <c r="A221" s="15" t="s">
        <v>92</v>
      </c>
      <c r="B221" s="13" t="s">
        <v>0</v>
      </c>
      <c r="C221" s="13" t="s">
        <v>11</v>
      </c>
      <c r="D221" s="13" t="s">
        <v>4</v>
      </c>
      <c r="E221" s="13" t="s">
        <v>275</v>
      </c>
      <c r="F221" s="13" t="s">
        <v>2</v>
      </c>
      <c r="G221" s="11">
        <f>G222</f>
        <v>0</v>
      </c>
      <c r="H221" s="11">
        <f>H222</f>
        <v>223.95099999999999</v>
      </c>
      <c r="I221" s="11">
        <f t="shared" ref="I221:J221" si="84">I222</f>
        <v>223.95099999999999</v>
      </c>
      <c r="J221" s="11">
        <f t="shared" si="84"/>
        <v>223.95099999999999</v>
      </c>
    </row>
    <row r="222" spans="1:10" ht="78.75" outlineLevel="4" x14ac:dyDescent="0.25">
      <c r="A222" s="15" t="s">
        <v>219</v>
      </c>
      <c r="B222" s="13" t="s">
        <v>0</v>
      </c>
      <c r="C222" s="13" t="s">
        <v>11</v>
      </c>
      <c r="D222" s="13" t="s">
        <v>4</v>
      </c>
      <c r="E222" s="13" t="s">
        <v>275</v>
      </c>
      <c r="F222" s="13" t="s">
        <v>20</v>
      </c>
      <c r="G222" s="11"/>
      <c r="H222" s="11">
        <v>223.95099999999999</v>
      </c>
      <c r="I222" s="11">
        <v>223.95099999999999</v>
      </c>
      <c r="J222" s="11">
        <v>223.95099999999999</v>
      </c>
    </row>
    <row r="223" spans="1:10" ht="78.75" outlineLevel="4" x14ac:dyDescent="0.25">
      <c r="A223" s="12" t="s">
        <v>212</v>
      </c>
      <c r="B223" s="13" t="s">
        <v>0</v>
      </c>
      <c r="C223" s="13" t="s">
        <v>11</v>
      </c>
      <c r="D223" s="13" t="s">
        <v>4</v>
      </c>
      <c r="E223" s="13" t="s">
        <v>285</v>
      </c>
      <c r="F223" s="13" t="s">
        <v>2</v>
      </c>
      <c r="G223" s="11">
        <f>G224+G225</f>
        <v>0</v>
      </c>
      <c r="H223" s="11">
        <f>H224+H225</f>
        <v>6016.9250000000011</v>
      </c>
      <c r="I223" s="11">
        <f t="shared" ref="I223:J223" si="85">I224+I225</f>
        <v>6016.9250000000002</v>
      </c>
      <c r="J223" s="11">
        <f t="shared" si="85"/>
        <v>6016.9250000000002</v>
      </c>
    </row>
    <row r="224" spans="1:10" outlineLevel="4" x14ac:dyDescent="0.25">
      <c r="A224" s="15" t="s">
        <v>83</v>
      </c>
      <c r="B224" s="13" t="s">
        <v>0</v>
      </c>
      <c r="C224" s="13" t="s">
        <v>11</v>
      </c>
      <c r="D224" s="13" t="s">
        <v>4</v>
      </c>
      <c r="E224" s="13" t="s">
        <v>285</v>
      </c>
      <c r="F224" s="13" t="s">
        <v>18</v>
      </c>
      <c r="G224" s="11"/>
      <c r="H224" s="11">
        <f>510.613+186.612</f>
        <v>697.22500000000002</v>
      </c>
      <c r="I224" s="11">
        <v>697.22500000000002</v>
      </c>
      <c r="J224" s="11">
        <v>697.22500000000002</v>
      </c>
    </row>
    <row r="225" spans="1:10" ht="78.75" outlineLevel="4" x14ac:dyDescent="0.25">
      <c r="A225" s="15" t="s">
        <v>219</v>
      </c>
      <c r="B225" s="13" t="s">
        <v>0</v>
      </c>
      <c r="C225" s="13" t="s">
        <v>11</v>
      </c>
      <c r="D225" s="13" t="s">
        <v>4</v>
      </c>
      <c r="E225" s="13" t="s">
        <v>285</v>
      </c>
      <c r="F225" s="13" t="s">
        <v>20</v>
      </c>
      <c r="G225" s="11"/>
      <c r="H225" s="11">
        <f>5319.7+4500-4500</f>
        <v>5319.7000000000007</v>
      </c>
      <c r="I225" s="11">
        <v>5319.7</v>
      </c>
      <c r="J225" s="11">
        <v>5319.7</v>
      </c>
    </row>
    <row r="226" spans="1:10" ht="94.5" outlineLevel="4" x14ac:dyDescent="0.25">
      <c r="A226" s="15" t="s">
        <v>707</v>
      </c>
      <c r="B226" s="13" t="s">
        <v>0</v>
      </c>
      <c r="C226" s="13" t="s">
        <v>11</v>
      </c>
      <c r="D226" s="13" t="s">
        <v>4</v>
      </c>
      <c r="E226" s="13" t="s">
        <v>286</v>
      </c>
      <c r="F226" s="13" t="s">
        <v>2</v>
      </c>
      <c r="G226" s="11">
        <f>G227</f>
        <v>0</v>
      </c>
      <c r="H226" s="11">
        <f>H227</f>
        <v>1840.77</v>
      </c>
      <c r="I226" s="11">
        <f t="shared" ref="I226:J226" si="86">I227</f>
        <v>1840.77</v>
      </c>
      <c r="J226" s="11">
        <f t="shared" si="86"/>
        <v>1840.77</v>
      </c>
    </row>
    <row r="227" spans="1:10" ht="78.75" outlineLevel="4" x14ac:dyDescent="0.25">
      <c r="A227" s="15" t="s">
        <v>219</v>
      </c>
      <c r="B227" s="13" t="s">
        <v>0</v>
      </c>
      <c r="C227" s="13" t="s">
        <v>11</v>
      </c>
      <c r="D227" s="13" t="s">
        <v>4</v>
      </c>
      <c r="E227" s="13" t="s">
        <v>286</v>
      </c>
      <c r="F227" s="13" t="s">
        <v>20</v>
      </c>
      <c r="G227" s="11"/>
      <c r="H227" s="11">
        <v>1840.77</v>
      </c>
      <c r="I227" s="11">
        <v>1840.77</v>
      </c>
      <c r="J227" s="11">
        <v>1840.77</v>
      </c>
    </row>
    <row r="228" spans="1:10" ht="157.5" outlineLevel="3" x14ac:dyDescent="0.25">
      <c r="A228" s="15" t="s">
        <v>93</v>
      </c>
      <c r="B228" s="13" t="s">
        <v>0</v>
      </c>
      <c r="C228" s="13" t="s">
        <v>11</v>
      </c>
      <c r="D228" s="13" t="s">
        <v>4</v>
      </c>
      <c r="E228" s="13" t="s">
        <v>287</v>
      </c>
      <c r="F228" s="13" t="s">
        <v>2</v>
      </c>
      <c r="G228" s="11">
        <f>G229</f>
        <v>27688.35</v>
      </c>
      <c r="H228" s="11">
        <f>H229</f>
        <v>27688.35</v>
      </c>
      <c r="I228" s="11">
        <f t="shared" ref="I228:J228" si="87">I229</f>
        <v>27688.35</v>
      </c>
      <c r="J228" s="11">
        <f t="shared" si="87"/>
        <v>27367.8</v>
      </c>
    </row>
    <row r="229" spans="1:10" ht="78.75" outlineLevel="4" x14ac:dyDescent="0.25">
      <c r="A229" s="15" t="s">
        <v>219</v>
      </c>
      <c r="B229" s="13" t="s">
        <v>0</v>
      </c>
      <c r="C229" s="13" t="s">
        <v>11</v>
      </c>
      <c r="D229" s="13" t="s">
        <v>4</v>
      </c>
      <c r="E229" s="13" t="s">
        <v>287</v>
      </c>
      <c r="F229" s="13" t="s">
        <v>20</v>
      </c>
      <c r="G229" s="11">
        <v>27688.35</v>
      </c>
      <c r="H229" s="11">
        <v>27688.35</v>
      </c>
      <c r="I229" s="11">
        <v>27688.35</v>
      </c>
      <c r="J229" s="11">
        <v>27367.8</v>
      </c>
    </row>
    <row r="230" spans="1:10" ht="157.5" outlineLevel="4" x14ac:dyDescent="0.25">
      <c r="A230" s="15" t="s">
        <v>289</v>
      </c>
      <c r="B230" s="13" t="s">
        <v>0</v>
      </c>
      <c r="C230" s="13" t="s">
        <v>11</v>
      </c>
      <c r="D230" s="13" t="s">
        <v>4</v>
      </c>
      <c r="E230" s="13" t="s">
        <v>288</v>
      </c>
      <c r="F230" s="13" t="s">
        <v>2</v>
      </c>
      <c r="G230" s="11">
        <f>G231</f>
        <v>1209</v>
      </c>
      <c r="H230" s="11">
        <f>H231</f>
        <v>0</v>
      </c>
      <c r="I230" s="11">
        <f t="shared" ref="I230:J230" si="88">I231</f>
        <v>0</v>
      </c>
      <c r="J230" s="11">
        <f t="shared" si="88"/>
        <v>0</v>
      </c>
    </row>
    <row r="231" spans="1:10" ht="78.75" outlineLevel="4" x14ac:dyDescent="0.25">
      <c r="A231" s="15" t="s">
        <v>219</v>
      </c>
      <c r="B231" s="13" t="s">
        <v>0</v>
      </c>
      <c r="C231" s="13" t="s">
        <v>11</v>
      </c>
      <c r="D231" s="13" t="s">
        <v>4</v>
      </c>
      <c r="E231" s="13" t="s">
        <v>288</v>
      </c>
      <c r="F231" s="13" t="s">
        <v>20</v>
      </c>
      <c r="G231" s="11">
        <v>1209</v>
      </c>
      <c r="H231" s="11">
        <v>0</v>
      </c>
      <c r="I231" s="11">
        <v>0</v>
      </c>
      <c r="J231" s="11">
        <v>0</v>
      </c>
    </row>
    <row r="232" spans="1:10" hidden="1" outlineLevel="4" x14ac:dyDescent="0.25">
      <c r="A232" s="15" t="s">
        <v>656</v>
      </c>
      <c r="B232" s="13" t="s">
        <v>0</v>
      </c>
      <c r="C232" s="13" t="s">
        <v>22</v>
      </c>
      <c r="D232" s="13" t="s">
        <v>1</v>
      </c>
      <c r="E232" s="13" t="s">
        <v>248</v>
      </c>
      <c r="F232" s="13" t="s">
        <v>2</v>
      </c>
      <c r="G232" s="11">
        <f t="shared" ref="G232:H234" si="89">G233</f>
        <v>0</v>
      </c>
      <c r="H232" s="11">
        <f t="shared" si="89"/>
        <v>0</v>
      </c>
      <c r="I232" s="11">
        <f t="shared" ref="I232:J234" si="90">I233</f>
        <v>0</v>
      </c>
      <c r="J232" s="11">
        <f t="shared" si="90"/>
        <v>0</v>
      </c>
    </row>
    <row r="233" spans="1:10" ht="31.5" hidden="1" outlineLevel="3" x14ac:dyDescent="0.25">
      <c r="A233" s="15" t="s">
        <v>94</v>
      </c>
      <c r="B233" s="13" t="s">
        <v>0</v>
      </c>
      <c r="C233" s="13" t="s">
        <v>22</v>
      </c>
      <c r="D233" s="13" t="s">
        <v>15</v>
      </c>
      <c r="E233" s="13" t="s">
        <v>248</v>
      </c>
      <c r="F233" s="13" t="s">
        <v>2</v>
      </c>
      <c r="G233" s="11">
        <f t="shared" si="89"/>
        <v>0</v>
      </c>
      <c r="H233" s="11">
        <f t="shared" si="89"/>
        <v>0</v>
      </c>
      <c r="I233" s="11">
        <f t="shared" si="90"/>
        <v>0</v>
      </c>
      <c r="J233" s="11">
        <f t="shared" si="90"/>
        <v>0</v>
      </c>
    </row>
    <row r="234" spans="1:10" ht="47.25" hidden="1" outlineLevel="3" x14ac:dyDescent="0.25">
      <c r="A234" s="15" t="s">
        <v>92</v>
      </c>
      <c r="B234" s="13" t="s">
        <v>0</v>
      </c>
      <c r="C234" s="13" t="s">
        <v>22</v>
      </c>
      <c r="D234" s="13" t="s">
        <v>15</v>
      </c>
      <c r="E234" s="13" t="s">
        <v>275</v>
      </c>
      <c r="F234" s="13" t="s">
        <v>2</v>
      </c>
      <c r="G234" s="11">
        <f t="shared" si="89"/>
        <v>0</v>
      </c>
      <c r="H234" s="11">
        <f t="shared" si="89"/>
        <v>0</v>
      </c>
      <c r="I234" s="11">
        <f t="shared" si="90"/>
        <v>0</v>
      </c>
      <c r="J234" s="11">
        <f t="shared" si="90"/>
        <v>0</v>
      </c>
    </row>
    <row r="235" spans="1:10" ht="47.25" hidden="1" outlineLevel="3" x14ac:dyDescent="0.25">
      <c r="A235" s="15" t="s">
        <v>63</v>
      </c>
      <c r="B235" s="13" t="s">
        <v>0</v>
      </c>
      <c r="C235" s="13" t="s">
        <v>22</v>
      </c>
      <c r="D235" s="13" t="s">
        <v>15</v>
      </c>
      <c r="E235" s="13" t="s">
        <v>275</v>
      </c>
      <c r="F235" s="13" t="s">
        <v>8</v>
      </c>
      <c r="G235" s="11"/>
      <c r="H235" s="11"/>
      <c r="I235" s="11"/>
      <c r="J235" s="11"/>
    </row>
    <row r="236" spans="1:10" outlineLevel="4" x14ac:dyDescent="0.25">
      <c r="A236" s="15" t="s">
        <v>657</v>
      </c>
      <c r="B236" s="13" t="s">
        <v>0</v>
      </c>
      <c r="C236" s="13" t="s">
        <v>23</v>
      </c>
      <c r="D236" s="13" t="s">
        <v>1</v>
      </c>
      <c r="E236" s="13" t="s">
        <v>248</v>
      </c>
      <c r="F236" s="13" t="s">
        <v>2</v>
      </c>
      <c r="G236" s="11">
        <f>G237+G246</f>
        <v>6798.1100000000006</v>
      </c>
      <c r="H236" s="11">
        <f>H237+H246</f>
        <v>6556.1100000000006</v>
      </c>
      <c r="I236" s="11">
        <f t="shared" ref="I236:J236" si="91">I237+I246</f>
        <v>6556.1100000000006</v>
      </c>
      <c r="J236" s="11">
        <f t="shared" si="91"/>
        <v>6540.5</v>
      </c>
    </row>
    <row r="237" spans="1:10" outlineLevel="4" x14ac:dyDescent="0.25">
      <c r="A237" s="15" t="s">
        <v>95</v>
      </c>
      <c r="B237" s="13" t="s">
        <v>0</v>
      </c>
      <c r="C237" s="13" t="s">
        <v>23</v>
      </c>
      <c r="D237" s="13" t="s">
        <v>3</v>
      </c>
      <c r="E237" s="13" t="s">
        <v>248</v>
      </c>
      <c r="F237" s="13" t="s">
        <v>2</v>
      </c>
      <c r="G237" s="11">
        <f>G240+G244</f>
        <v>4105</v>
      </c>
      <c r="H237" s="11">
        <f>H240+H244</f>
        <v>3875</v>
      </c>
      <c r="I237" s="11">
        <f t="shared" ref="I237:J237" si="92">I240+I244</f>
        <v>3875</v>
      </c>
      <c r="J237" s="11">
        <f t="shared" si="92"/>
        <v>3871.7559999999999</v>
      </c>
    </row>
    <row r="238" spans="1:10" ht="48" customHeight="1" outlineLevel="3" x14ac:dyDescent="0.25">
      <c r="A238" s="37" t="s">
        <v>470</v>
      </c>
      <c r="B238" s="13" t="s">
        <v>0</v>
      </c>
      <c r="C238" s="13" t="s">
        <v>23</v>
      </c>
      <c r="D238" s="13" t="s">
        <v>3</v>
      </c>
      <c r="E238" s="13" t="s">
        <v>581</v>
      </c>
      <c r="F238" s="13" t="s">
        <v>2</v>
      </c>
      <c r="G238" s="11">
        <f t="shared" ref="G238:H240" si="93">G239</f>
        <v>3640</v>
      </c>
      <c r="H238" s="11">
        <f t="shared" si="93"/>
        <v>3542</v>
      </c>
      <c r="I238" s="11">
        <f t="shared" ref="I238:J240" si="94">I239</f>
        <v>3542</v>
      </c>
      <c r="J238" s="11">
        <f t="shared" si="94"/>
        <v>3539.1039999999998</v>
      </c>
    </row>
    <row r="239" spans="1:10" ht="126.75" customHeight="1" outlineLevel="3" x14ac:dyDescent="0.25">
      <c r="A239" s="37" t="s">
        <v>472</v>
      </c>
      <c r="B239" s="13" t="s">
        <v>0</v>
      </c>
      <c r="C239" s="13" t="s">
        <v>23</v>
      </c>
      <c r="D239" s="13" t="s">
        <v>3</v>
      </c>
      <c r="E239" s="13" t="s">
        <v>583</v>
      </c>
      <c r="F239" s="13" t="s">
        <v>2</v>
      </c>
      <c r="G239" s="11">
        <f t="shared" si="93"/>
        <v>3640</v>
      </c>
      <c r="H239" s="11">
        <f t="shared" si="93"/>
        <v>3542</v>
      </c>
      <c r="I239" s="11">
        <f t="shared" si="94"/>
        <v>3542</v>
      </c>
      <c r="J239" s="11">
        <f t="shared" si="94"/>
        <v>3539.1039999999998</v>
      </c>
    </row>
    <row r="240" spans="1:10" ht="93.75" customHeight="1" outlineLevel="3" x14ac:dyDescent="0.25">
      <c r="A240" s="15" t="s">
        <v>96</v>
      </c>
      <c r="B240" s="13" t="s">
        <v>0</v>
      </c>
      <c r="C240" s="13" t="s">
        <v>23</v>
      </c>
      <c r="D240" s="13" t="s">
        <v>3</v>
      </c>
      <c r="E240" s="13" t="s">
        <v>290</v>
      </c>
      <c r="F240" s="13" t="s">
        <v>2</v>
      </c>
      <c r="G240" s="11">
        <f t="shared" si="93"/>
        <v>3640</v>
      </c>
      <c r="H240" s="11">
        <f t="shared" si="93"/>
        <v>3542</v>
      </c>
      <c r="I240" s="11">
        <f t="shared" si="94"/>
        <v>3542</v>
      </c>
      <c r="J240" s="11">
        <f t="shared" si="94"/>
        <v>3539.1039999999998</v>
      </c>
    </row>
    <row r="241" spans="1:10" ht="46.5" customHeight="1" outlineLevel="4" x14ac:dyDescent="0.25">
      <c r="A241" s="15" t="s">
        <v>97</v>
      </c>
      <c r="B241" s="13" t="s">
        <v>0</v>
      </c>
      <c r="C241" s="13" t="s">
        <v>23</v>
      </c>
      <c r="D241" s="13" t="s">
        <v>3</v>
      </c>
      <c r="E241" s="13" t="s">
        <v>290</v>
      </c>
      <c r="F241" s="13" t="s">
        <v>24</v>
      </c>
      <c r="G241" s="11">
        <v>3640</v>
      </c>
      <c r="H241" s="11">
        <f>3640-98</f>
        <v>3542</v>
      </c>
      <c r="I241" s="11">
        <v>3542</v>
      </c>
      <c r="J241" s="11">
        <v>3539.1039999999998</v>
      </c>
    </row>
    <row r="242" spans="1:10" ht="47.25" outlineLevel="4" x14ac:dyDescent="0.25">
      <c r="A242" s="12" t="s">
        <v>493</v>
      </c>
      <c r="B242" s="13" t="s">
        <v>0</v>
      </c>
      <c r="C242" s="13" t="s">
        <v>23</v>
      </c>
      <c r="D242" s="13" t="s">
        <v>3</v>
      </c>
      <c r="E242" s="13" t="s">
        <v>678</v>
      </c>
      <c r="F242" s="13" t="s">
        <v>2</v>
      </c>
      <c r="G242" s="11">
        <f t="shared" ref="G242:H244" si="95">G243</f>
        <v>465</v>
      </c>
      <c r="H242" s="11">
        <f t="shared" si="95"/>
        <v>333</v>
      </c>
      <c r="I242" s="11">
        <f t="shared" ref="I242:J244" si="96">I243</f>
        <v>333</v>
      </c>
      <c r="J242" s="11">
        <f t="shared" si="96"/>
        <v>332.65199999999999</v>
      </c>
    </row>
    <row r="243" spans="1:10" ht="63" outlineLevel="4" x14ac:dyDescent="0.25">
      <c r="A243" s="12" t="s">
        <v>494</v>
      </c>
      <c r="B243" s="13" t="s">
        <v>0</v>
      </c>
      <c r="C243" s="13" t="s">
        <v>23</v>
      </c>
      <c r="D243" s="13" t="s">
        <v>3</v>
      </c>
      <c r="E243" s="13" t="s">
        <v>679</v>
      </c>
      <c r="F243" s="13" t="s">
        <v>2</v>
      </c>
      <c r="G243" s="11">
        <f t="shared" si="95"/>
        <v>465</v>
      </c>
      <c r="H243" s="11">
        <f t="shared" si="95"/>
        <v>333</v>
      </c>
      <c r="I243" s="11">
        <f t="shared" si="96"/>
        <v>333</v>
      </c>
      <c r="J243" s="11">
        <f t="shared" si="96"/>
        <v>332.65199999999999</v>
      </c>
    </row>
    <row r="244" spans="1:10" ht="78.75" outlineLevel="4" x14ac:dyDescent="0.25">
      <c r="A244" s="15" t="s">
        <v>98</v>
      </c>
      <c r="B244" s="13" t="s">
        <v>0</v>
      </c>
      <c r="C244" s="13" t="s">
        <v>23</v>
      </c>
      <c r="D244" s="13" t="s">
        <v>3</v>
      </c>
      <c r="E244" s="13" t="s">
        <v>291</v>
      </c>
      <c r="F244" s="13" t="s">
        <v>2</v>
      </c>
      <c r="G244" s="11">
        <f t="shared" si="95"/>
        <v>465</v>
      </c>
      <c r="H244" s="11">
        <f t="shared" si="95"/>
        <v>333</v>
      </c>
      <c r="I244" s="11">
        <f t="shared" si="96"/>
        <v>333</v>
      </c>
      <c r="J244" s="11">
        <f t="shared" si="96"/>
        <v>332.65199999999999</v>
      </c>
    </row>
    <row r="245" spans="1:10" ht="63" outlineLevel="3" x14ac:dyDescent="0.25">
      <c r="A245" s="15" t="s">
        <v>97</v>
      </c>
      <c r="B245" s="13" t="s">
        <v>0</v>
      </c>
      <c r="C245" s="13" t="s">
        <v>23</v>
      </c>
      <c r="D245" s="13" t="s">
        <v>3</v>
      </c>
      <c r="E245" s="13" t="s">
        <v>291</v>
      </c>
      <c r="F245" s="13" t="s">
        <v>24</v>
      </c>
      <c r="G245" s="11">
        <v>465</v>
      </c>
      <c r="H245" s="11">
        <f>465-132</f>
        <v>333</v>
      </c>
      <c r="I245" s="11">
        <v>333</v>
      </c>
      <c r="J245" s="11">
        <v>332.65199999999999</v>
      </c>
    </row>
    <row r="246" spans="1:10" outlineLevel="4" x14ac:dyDescent="0.25">
      <c r="A246" s="15" t="s">
        <v>99</v>
      </c>
      <c r="B246" s="13" t="s">
        <v>0</v>
      </c>
      <c r="C246" s="13" t="s">
        <v>23</v>
      </c>
      <c r="D246" s="13" t="s">
        <v>15</v>
      </c>
      <c r="E246" s="13" t="s">
        <v>248</v>
      </c>
      <c r="F246" s="13" t="s">
        <v>2</v>
      </c>
      <c r="G246" s="11">
        <f>G247+G271+G280</f>
        <v>2693.11</v>
      </c>
      <c r="H246" s="11">
        <f>H247+H271+H280</f>
        <v>2681.11</v>
      </c>
      <c r="I246" s="11">
        <f t="shared" ref="I246:J246" si="97">I247+I271+I280</f>
        <v>2681.11</v>
      </c>
      <c r="J246" s="11">
        <f t="shared" si="97"/>
        <v>2668.7440000000001</v>
      </c>
    </row>
    <row r="247" spans="1:10" ht="78.75" outlineLevel="3" x14ac:dyDescent="0.25">
      <c r="A247" s="12" t="s">
        <v>419</v>
      </c>
      <c r="B247" s="13" t="s">
        <v>0</v>
      </c>
      <c r="C247" s="13" t="s">
        <v>23</v>
      </c>
      <c r="D247" s="13" t="s">
        <v>15</v>
      </c>
      <c r="E247" s="13" t="s">
        <v>534</v>
      </c>
      <c r="F247" s="13" t="s">
        <v>2</v>
      </c>
      <c r="G247" s="11">
        <f>G248+G253+G261+G266+G258</f>
        <v>2428</v>
      </c>
      <c r="H247" s="11">
        <f>H248+H253+H261+H266+H258</f>
        <v>2416</v>
      </c>
      <c r="I247" s="11">
        <f t="shared" ref="I247:J247" si="98">I248+I253+I261+I266+I258</f>
        <v>2416</v>
      </c>
      <c r="J247" s="11">
        <f t="shared" si="98"/>
        <v>2414.2200000000003</v>
      </c>
    </row>
    <row r="248" spans="1:10" ht="141.75" outlineLevel="4" x14ac:dyDescent="0.25">
      <c r="A248" s="12" t="s">
        <v>420</v>
      </c>
      <c r="B248" s="13" t="s">
        <v>0</v>
      </c>
      <c r="C248" s="13" t="s">
        <v>23</v>
      </c>
      <c r="D248" s="13" t="s">
        <v>15</v>
      </c>
      <c r="E248" s="13" t="s">
        <v>535</v>
      </c>
      <c r="F248" s="13" t="s">
        <v>2</v>
      </c>
      <c r="G248" s="11">
        <f>G249</f>
        <v>50</v>
      </c>
      <c r="H248" s="11">
        <f>H249</f>
        <v>100</v>
      </c>
      <c r="I248" s="11">
        <f t="shared" ref="I248:J248" si="99">I249</f>
        <v>100</v>
      </c>
      <c r="J248" s="11">
        <f t="shared" si="99"/>
        <v>100</v>
      </c>
    </row>
    <row r="249" spans="1:10" ht="110.25" outlineLevel="3" x14ac:dyDescent="0.25">
      <c r="A249" s="15" t="s">
        <v>100</v>
      </c>
      <c r="B249" s="13" t="s">
        <v>0</v>
      </c>
      <c r="C249" s="13" t="s">
        <v>23</v>
      </c>
      <c r="D249" s="13" t="s">
        <v>15</v>
      </c>
      <c r="E249" s="13" t="s">
        <v>292</v>
      </c>
      <c r="F249" s="13" t="s">
        <v>2</v>
      </c>
      <c r="G249" s="11">
        <f>G251+G252+G250</f>
        <v>50</v>
      </c>
      <c r="H249" s="11">
        <f>H251+H252</f>
        <v>100</v>
      </c>
      <c r="I249" s="11">
        <f t="shared" ref="I249:J249" si="100">I251+I252</f>
        <v>100</v>
      </c>
      <c r="J249" s="11">
        <f t="shared" si="100"/>
        <v>100</v>
      </c>
    </row>
    <row r="250" spans="1:10" ht="63" outlineLevel="3" x14ac:dyDescent="0.25">
      <c r="A250" s="15" t="s">
        <v>97</v>
      </c>
      <c r="B250" s="13" t="s">
        <v>0</v>
      </c>
      <c r="C250" s="13" t="s">
        <v>23</v>
      </c>
      <c r="D250" s="13" t="s">
        <v>15</v>
      </c>
      <c r="E250" s="13" t="s">
        <v>292</v>
      </c>
      <c r="F250" s="13" t="s">
        <v>24</v>
      </c>
      <c r="G250" s="11">
        <v>50</v>
      </c>
      <c r="H250" s="11"/>
      <c r="I250" s="11"/>
      <c r="J250" s="11"/>
    </row>
    <row r="251" spans="1:10" outlineLevel="4" x14ac:dyDescent="0.25">
      <c r="A251" s="15" t="s">
        <v>101</v>
      </c>
      <c r="B251" s="13" t="s">
        <v>0</v>
      </c>
      <c r="C251" s="13" t="s">
        <v>23</v>
      </c>
      <c r="D251" s="13" t="s">
        <v>15</v>
      </c>
      <c r="E251" s="13" t="s">
        <v>292</v>
      </c>
      <c r="F251" s="13" t="s">
        <v>25</v>
      </c>
      <c r="G251" s="11"/>
      <c r="H251" s="11">
        <v>100</v>
      </c>
      <c r="I251" s="11">
        <v>100</v>
      </c>
      <c r="J251" s="11">
        <v>100</v>
      </c>
    </row>
    <row r="252" spans="1:10" hidden="1" outlineLevel="4" x14ac:dyDescent="0.25">
      <c r="A252" s="15" t="s">
        <v>101</v>
      </c>
      <c r="B252" s="13" t="s">
        <v>0</v>
      </c>
      <c r="C252" s="13" t="s">
        <v>23</v>
      </c>
      <c r="D252" s="13" t="s">
        <v>15</v>
      </c>
      <c r="E252" s="13" t="s">
        <v>292</v>
      </c>
      <c r="F252" s="13" t="s">
        <v>25</v>
      </c>
      <c r="G252" s="11"/>
      <c r="H252" s="11"/>
      <c r="I252" s="11"/>
      <c r="J252" s="11"/>
    </row>
    <row r="253" spans="1:10" ht="157.5" outlineLevel="3" collapsed="1" x14ac:dyDescent="0.25">
      <c r="A253" s="12" t="s">
        <v>421</v>
      </c>
      <c r="B253" s="13" t="s">
        <v>0</v>
      </c>
      <c r="C253" s="13" t="s">
        <v>23</v>
      </c>
      <c r="D253" s="13" t="s">
        <v>15</v>
      </c>
      <c r="E253" s="13" t="s">
        <v>536</v>
      </c>
      <c r="F253" s="13" t="s">
        <v>2</v>
      </c>
      <c r="G253" s="11">
        <f>G254</f>
        <v>400</v>
      </c>
      <c r="H253" s="11">
        <f>H254</f>
        <v>221.99</v>
      </c>
      <c r="I253" s="11">
        <f t="shared" ref="I253:J253" si="101">I254</f>
        <v>221.99</v>
      </c>
      <c r="J253" s="11">
        <f t="shared" si="101"/>
        <v>221.99</v>
      </c>
    </row>
    <row r="254" spans="1:10" ht="126" outlineLevel="4" x14ac:dyDescent="0.25">
      <c r="A254" s="15" t="s">
        <v>102</v>
      </c>
      <c r="B254" s="13" t="s">
        <v>0</v>
      </c>
      <c r="C254" s="13" t="s">
        <v>23</v>
      </c>
      <c r="D254" s="13" t="s">
        <v>15</v>
      </c>
      <c r="E254" s="13" t="s">
        <v>293</v>
      </c>
      <c r="F254" s="13" t="s">
        <v>2</v>
      </c>
      <c r="G254" s="11">
        <f>G255</f>
        <v>400</v>
      </c>
      <c r="H254" s="11">
        <f>H256+H257</f>
        <v>221.99</v>
      </c>
      <c r="I254" s="11">
        <f t="shared" ref="I254:J254" si="102">I256+I257</f>
        <v>221.99</v>
      </c>
      <c r="J254" s="11">
        <f t="shared" si="102"/>
        <v>221.99</v>
      </c>
    </row>
    <row r="255" spans="1:10" ht="63" outlineLevel="4" x14ac:dyDescent="0.25">
      <c r="A255" s="15" t="s">
        <v>97</v>
      </c>
      <c r="B255" s="13" t="s">
        <v>0</v>
      </c>
      <c r="C255" s="13" t="s">
        <v>23</v>
      </c>
      <c r="D255" s="13" t="s">
        <v>15</v>
      </c>
      <c r="E255" s="13" t="s">
        <v>293</v>
      </c>
      <c r="F255" s="13" t="s">
        <v>24</v>
      </c>
      <c r="G255" s="11">
        <v>400</v>
      </c>
      <c r="H255" s="11"/>
      <c r="I255" s="11"/>
      <c r="J255" s="11"/>
    </row>
    <row r="256" spans="1:10" outlineLevel="1" x14ac:dyDescent="0.25">
      <c r="A256" s="15" t="s">
        <v>101</v>
      </c>
      <c r="B256" s="13" t="s">
        <v>0</v>
      </c>
      <c r="C256" s="13" t="s">
        <v>23</v>
      </c>
      <c r="D256" s="13" t="s">
        <v>15</v>
      </c>
      <c r="E256" s="13" t="s">
        <v>293</v>
      </c>
      <c r="F256" s="13" t="s">
        <v>25</v>
      </c>
      <c r="G256" s="11"/>
      <c r="H256" s="11">
        <v>221.99</v>
      </c>
      <c r="I256" s="11">
        <v>221.99</v>
      </c>
      <c r="J256" s="11">
        <v>221.99</v>
      </c>
    </row>
    <row r="257" spans="1:10" hidden="1" outlineLevel="2" x14ac:dyDescent="0.25">
      <c r="A257" s="15" t="s">
        <v>101</v>
      </c>
      <c r="B257" s="13" t="s">
        <v>0</v>
      </c>
      <c r="C257" s="13" t="s">
        <v>23</v>
      </c>
      <c r="D257" s="13" t="s">
        <v>15</v>
      </c>
      <c r="E257" s="13" t="s">
        <v>293</v>
      </c>
      <c r="F257" s="13" t="s">
        <v>25</v>
      </c>
      <c r="G257" s="11"/>
      <c r="H257" s="11"/>
      <c r="I257" s="11"/>
      <c r="J257" s="11"/>
    </row>
    <row r="258" spans="1:10" ht="94.5" outlineLevel="2" x14ac:dyDescent="0.25">
      <c r="A258" s="15" t="s">
        <v>103</v>
      </c>
      <c r="B258" s="13" t="s">
        <v>0</v>
      </c>
      <c r="C258" s="13" t="s">
        <v>23</v>
      </c>
      <c r="D258" s="13" t="s">
        <v>15</v>
      </c>
      <c r="E258" s="13" t="s">
        <v>294</v>
      </c>
      <c r="F258" s="13" t="s">
        <v>2</v>
      </c>
      <c r="G258" s="11">
        <f>G259+G260</f>
        <v>0</v>
      </c>
      <c r="H258" s="11">
        <f>H259+H260</f>
        <v>65.63</v>
      </c>
      <c r="I258" s="11">
        <f t="shared" ref="I258:J258" si="103">I259+I260</f>
        <v>65.63</v>
      </c>
      <c r="J258" s="11">
        <f t="shared" si="103"/>
        <v>65.63</v>
      </c>
    </row>
    <row r="259" spans="1:10" outlineLevel="3" x14ac:dyDescent="0.25">
      <c r="A259" s="15" t="s">
        <v>716</v>
      </c>
      <c r="B259" s="13" t="s">
        <v>0</v>
      </c>
      <c r="C259" s="13" t="s">
        <v>23</v>
      </c>
      <c r="D259" s="13" t="s">
        <v>15</v>
      </c>
      <c r="E259" s="13" t="s">
        <v>294</v>
      </c>
      <c r="F259" s="13" t="s">
        <v>25</v>
      </c>
      <c r="G259" s="11"/>
      <c r="H259" s="11">
        <v>65.63</v>
      </c>
      <c r="I259" s="11">
        <v>65.63</v>
      </c>
      <c r="J259" s="11">
        <v>65.63</v>
      </c>
    </row>
    <row r="260" spans="1:10" hidden="1" outlineLevel="4" x14ac:dyDescent="0.25">
      <c r="A260" s="15" t="s">
        <v>101</v>
      </c>
      <c r="B260" s="13" t="s">
        <v>0</v>
      </c>
      <c r="C260" s="13" t="s">
        <v>23</v>
      </c>
      <c r="D260" s="13" t="s">
        <v>15</v>
      </c>
      <c r="E260" s="13" t="s">
        <v>294</v>
      </c>
      <c r="F260" s="13" t="s">
        <v>25</v>
      </c>
      <c r="G260" s="11"/>
      <c r="H260" s="11"/>
      <c r="I260" s="11"/>
      <c r="J260" s="11"/>
    </row>
    <row r="261" spans="1:10" ht="141.75" outlineLevel="3" collapsed="1" x14ac:dyDescent="0.25">
      <c r="A261" s="12" t="s">
        <v>424</v>
      </c>
      <c r="B261" s="13" t="s">
        <v>0</v>
      </c>
      <c r="C261" s="13" t="s">
        <v>23</v>
      </c>
      <c r="D261" s="13" t="s">
        <v>15</v>
      </c>
      <c r="E261" s="13" t="s">
        <v>538</v>
      </c>
      <c r="F261" s="13" t="s">
        <v>2</v>
      </c>
      <c r="G261" s="11">
        <f>G262</f>
        <v>550</v>
      </c>
      <c r="H261" s="11">
        <f>H262</f>
        <v>650.38</v>
      </c>
      <c r="I261" s="11">
        <f t="shared" ref="I261:J261" si="104">I262</f>
        <v>650.38</v>
      </c>
      <c r="J261" s="11">
        <f t="shared" si="104"/>
        <v>648.6</v>
      </c>
    </row>
    <row r="262" spans="1:10" ht="141.75" outlineLevel="4" x14ac:dyDescent="0.25">
      <c r="A262" s="15" t="s">
        <v>104</v>
      </c>
      <c r="B262" s="13" t="s">
        <v>0</v>
      </c>
      <c r="C262" s="13" t="s">
        <v>23</v>
      </c>
      <c r="D262" s="13" t="s">
        <v>15</v>
      </c>
      <c r="E262" s="13" t="s">
        <v>318</v>
      </c>
      <c r="F262" s="13" t="s">
        <v>2</v>
      </c>
      <c r="G262" s="11">
        <f>G263+G264+G265</f>
        <v>550</v>
      </c>
      <c r="H262" s="11">
        <f>H263+H264+H265</f>
        <v>650.38</v>
      </c>
      <c r="I262" s="11">
        <f t="shared" ref="I262:J262" si="105">I263+I264+I265</f>
        <v>650.38</v>
      </c>
      <c r="J262" s="11">
        <f t="shared" si="105"/>
        <v>648.6</v>
      </c>
    </row>
    <row r="263" spans="1:10" ht="47.25" outlineLevel="4" x14ac:dyDescent="0.25">
      <c r="A263" s="15" t="s">
        <v>63</v>
      </c>
      <c r="B263" s="13" t="s">
        <v>0</v>
      </c>
      <c r="C263" s="13" t="s">
        <v>23</v>
      </c>
      <c r="D263" s="13" t="s">
        <v>15</v>
      </c>
      <c r="E263" s="13" t="s">
        <v>318</v>
      </c>
      <c r="F263" s="13" t="s">
        <v>8</v>
      </c>
      <c r="G263" s="11">
        <v>50</v>
      </c>
      <c r="H263" s="11">
        <v>212.38</v>
      </c>
      <c r="I263" s="11">
        <v>212.38</v>
      </c>
      <c r="J263" s="11">
        <v>212.38</v>
      </c>
    </row>
    <row r="264" spans="1:10" ht="47.25" hidden="1" outlineLevel="4" x14ac:dyDescent="0.25">
      <c r="A264" s="15" t="s">
        <v>105</v>
      </c>
      <c r="B264" s="13" t="s">
        <v>0</v>
      </c>
      <c r="C264" s="13" t="s">
        <v>23</v>
      </c>
      <c r="D264" s="13" t="s">
        <v>15</v>
      </c>
      <c r="E264" s="13" t="s">
        <v>318</v>
      </c>
      <c r="F264" s="13" t="s">
        <v>26</v>
      </c>
      <c r="G264" s="11"/>
      <c r="H264" s="11"/>
      <c r="I264" s="11"/>
      <c r="J264" s="11"/>
    </row>
    <row r="265" spans="1:10" ht="31.5" collapsed="1" x14ac:dyDescent="0.25">
      <c r="A265" s="15" t="s">
        <v>106</v>
      </c>
      <c r="B265" s="13" t="s">
        <v>0</v>
      </c>
      <c r="C265" s="13" t="s">
        <v>23</v>
      </c>
      <c r="D265" s="13" t="s">
        <v>15</v>
      </c>
      <c r="E265" s="13" t="s">
        <v>318</v>
      </c>
      <c r="F265" s="13" t="s">
        <v>27</v>
      </c>
      <c r="G265" s="11">
        <v>500</v>
      </c>
      <c r="H265" s="11">
        <f>500-40-22</f>
        <v>438</v>
      </c>
      <c r="I265" s="11">
        <v>438</v>
      </c>
      <c r="J265" s="11">
        <v>436.22</v>
      </c>
    </row>
    <row r="266" spans="1:10" ht="110.25" outlineLevel="1" x14ac:dyDescent="0.25">
      <c r="A266" s="12" t="s">
        <v>425</v>
      </c>
      <c r="B266" s="13" t="s">
        <v>0</v>
      </c>
      <c r="C266" s="13" t="s">
        <v>23</v>
      </c>
      <c r="D266" s="13" t="s">
        <v>15</v>
      </c>
      <c r="E266" s="13" t="s">
        <v>539</v>
      </c>
      <c r="F266" s="13" t="s">
        <v>2</v>
      </c>
      <c r="G266" s="11">
        <f>G267+G269</f>
        <v>1428</v>
      </c>
      <c r="H266" s="11">
        <f>H267+H269</f>
        <v>1378</v>
      </c>
      <c r="I266" s="11">
        <f t="shared" ref="I266:J266" si="106">I267+I269</f>
        <v>1378</v>
      </c>
      <c r="J266" s="11">
        <f t="shared" si="106"/>
        <v>1378</v>
      </c>
    </row>
    <row r="267" spans="1:10" ht="126" outlineLevel="1" x14ac:dyDescent="0.25">
      <c r="A267" s="15" t="s">
        <v>107</v>
      </c>
      <c r="B267" s="13" t="s">
        <v>0</v>
      </c>
      <c r="C267" s="13" t="s">
        <v>23</v>
      </c>
      <c r="D267" s="13" t="s">
        <v>15</v>
      </c>
      <c r="E267" s="13" t="s">
        <v>295</v>
      </c>
      <c r="F267" s="13" t="s">
        <v>2</v>
      </c>
      <c r="G267" s="11">
        <f>G268</f>
        <v>360</v>
      </c>
      <c r="H267" s="11">
        <f>H268</f>
        <v>360</v>
      </c>
      <c r="I267" s="11">
        <f t="shared" ref="I267:J267" si="107">I268</f>
        <v>360</v>
      </c>
      <c r="J267" s="11">
        <f t="shared" si="107"/>
        <v>360</v>
      </c>
    </row>
    <row r="268" spans="1:10" ht="63" outlineLevel="1" x14ac:dyDescent="0.25">
      <c r="A268" s="15" t="s">
        <v>108</v>
      </c>
      <c r="B268" s="13" t="s">
        <v>0</v>
      </c>
      <c r="C268" s="13" t="s">
        <v>23</v>
      </c>
      <c r="D268" s="13" t="s">
        <v>15</v>
      </c>
      <c r="E268" s="13" t="s">
        <v>295</v>
      </c>
      <c r="F268" s="13" t="s">
        <v>28</v>
      </c>
      <c r="G268" s="11">
        <v>360</v>
      </c>
      <c r="H268" s="11">
        <v>360</v>
      </c>
      <c r="I268" s="11">
        <v>360</v>
      </c>
      <c r="J268" s="11">
        <v>360</v>
      </c>
    </row>
    <row r="269" spans="1:10" ht="141.75" outlineLevel="1" x14ac:dyDescent="0.25">
      <c r="A269" s="15" t="s">
        <v>109</v>
      </c>
      <c r="B269" s="13" t="s">
        <v>0</v>
      </c>
      <c r="C269" s="13" t="s">
        <v>23</v>
      </c>
      <c r="D269" s="13" t="s">
        <v>15</v>
      </c>
      <c r="E269" s="13" t="s">
        <v>296</v>
      </c>
      <c r="F269" s="13" t="s">
        <v>2</v>
      </c>
      <c r="G269" s="11">
        <f>G270</f>
        <v>1068</v>
      </c>
      <c r="H269" s="11">
        <f>H270</f>
        <v>1018</v>
      </c>
      <c r="I269" s="11">
        <f t="shared" ref="I269:J269" si="108">I270</f>
        <v>1018</v>
      </c>
      <c r="J269" s="11">
        <f t="shared" si="108"/>
        <v>1018</v>
      </c>
    </row>
    <row r="270" spans="1:10" ht="63" outlineLevel="1" x14ac:dyDescent="0.25">
      <c r="A270" s="15" t="s">
        <v>108</v>
      </c>
      <c r="B270" s="13" t="s">
        <v>0</v>
      </c>
      <c r="C270" s="13" t="s">
        <v>23</v>
      </c>
      <c r="D270" s="13" t="s">
        <v>15</v>
      </c>
      <c r="E270" s="13" t="s">
        <v>296</v>
      </c>
      <c r="F270" s="13" t="s">
        <v>28</v>
      </c>
      <c r="G270" s="11">
        <v>1068</v>
      </c>
      <c r="H270" s="11">
        <f>460+270+338-60+60-50</f>
        <v>1018</v>
      </c>
      <c r="I270" s="11">
        <v>1018</v>
      </c>
      <c r="J270" s="11">
        <v>1018</v>
      </c>
    </row>
    <row r="271" spans="1:10" ht="94.5" outlineLevel="1" x14ac:dyDescent="0.25">
      <c r="A271" s="24" t="s">
        <v>645</v>
      </c>
      <c r="B271" s="13" t="s">
        <v>0</v>
      </c>
      <c r="C271" s="13" t="s">
        <v>23</v>
      </c>
      <c r="D271" s="13" t="s">
        <v>15</v>
      </c>
      <c r="E271" s="13" t="s">
        <v>584</v>
      </c>
      <c r="F271" s="13" t="s">
        <v>2</v>
      </c>
      <c r="G271" s="11">
        <f>G272+G277</f>
        <v>50</v>
      </c>
      <c r="H271" s="11">
        <f>H272+H277</f>
        <v>50</v>
      </c>
      <c r="I271" s="11">
        <f t="shared" ref="I271:J271" si="109">I272+I277</f>
        <v>50</v>
      </c>
      <c r="J271" s="11">
        <f t="shared" si="109"/>
        <v>43.445999999999998</v>
      </c>
    </row>
    <row r="272" spans="1:10" ht="189" outlineLevel="2" x14ac:dyDescent="0.25">
      <c r="A272" s="24" t="s">
        <v>646</v>
      </c>
      <c r="B272" s="13" t="s">
        <v>0</v>
      </c>
      <c r="C272" s="13" t="s">
        <v>23</v>
      </c>
      <c r="D272" s="13" t="s">
        <v>15</v>
      </c>
      <c r="E272" s="13" t="s">
        <v>585</v>
      </c>
      <c r="F272" s="13" t="s">
        <v>2</v>
      </c>
      <c r="G272" s="11">
        <f>G273+G275</f>
        <v>40</v>
      </c>
      <c r="H272" s="11">
        <f>H273+H275</f>
        <v>20</v>
      </c>
      <c r="I272" s="11">
        <f t="shared" ref="I272:J272" si="110">I273+I275</f>
        <v>20</v>
      </c>
      <c r="J272" s="11">
        <f t="shared" si="110"/>
        <v>20</v>
      </c>
    </row>
    <row r="273" spans="1:10" ht="141.75" outlineLevel="2" x14ac:dyDescent="0.25">
      <c r="A273" s="15" t="s">
        <v>733</v>
      </c>
      <c r="B273" s="13" t="s">
        <v>0</v>
      </c>
      <c r="C273" s="13" t="s">
        <v>23</v>
      </c>
      <c r="D273" s="13" t="s">
        <v>15</v>
      </c>
      <c r="E273" s="13" t="s">
        <v>732</v>
      </c>
      <c r="F273" s="13" t="s">
        <v>2</v>
      </c>
      <c r="G273" s="11">
        <f>G274</f>
        <v>0</v>
      </c>
      <c r="H273" s="11">
        <f>H274</f>
        <v>10</v>
      </c>
      <c r="I273" s="11">
        <f t="shared" ref="I273:J273" si="111">I274</f>
        <v>10</v>
      </c>
      <c r="J273" s="11">
        <f t="shared" si="111"/>
        <v>10</v>
      </c>
    </row>
    <row r="274" spans="1:10" ht="47.25" outlineLevel="2" x14ac:dyDescent="0.25">
      <c r="A274" s="15" t="s">
        <v>63</v>
      </c>
      <c r="B274" s="13" t="s">
        <v>0</v>
      </c>
      <c r="C274" s="13" t="s">
        <v>23</v>
      </c>
      <c r="D274" s="13" t="s">
        <v>15</v>
      </c>
      <c r="E274" s="13" t="s">
        <v>732</v>
      </c>
      <c r="F274" s="13" t="s">
        <v>8</v>
      </c>
      <c r="G274" s="11"/>
      <c r="H274" s="11">
        <v>10</v>
      </c>
      <c r="I274" s="11">
        <v>10</v>
      </c>
      <c r="J274" s="11">
        <v>10</v>
      </c>
    </row>
    <row r="275" spans="1:10" ht="110.25" outlineLevel="3" x14ac:dyDescent="0.25">
      <c r="A275" s="15" t="s">
        <v>632</v>
      </c>
      <c r="B275" s="13" t="s">
        <v>0</v>
      </c>
      <c r="C275" s="13" t="s">
        <v>23</v>
      </c>
      <c r="D275" s="13" t="s">
        <v>15</v>
      </c>
      <c r="E275" s="13" t="s">
        <v>631</v>
      </c>
      <c r="F275" s="13" t="s">
        <v>2</v>
      </c>
      <c r="G275" s="11">
        <f>G276</f>
        <v>40</v>
      </c>
      <c r="H275" s="11">
        <f>H276</f>
        <v>10</v>
      </c>
      <c r="I275" s="11">
        <f t="shared" ref="I275:J275" si="112">I276</f>
        <v>10</v>
      </c>
      <c r="J275" s="11">
        <f t="shared" si="112"/>
        <v>10</v>
      </c>
    </row>
    <row r="276" spans="1:10" ht="47.25" outlineLevel="4" x14ac:dyDescent="0.25">
      <c r="A276" s="15" t="s">
        <v>63</v>
      </c>
      <c r="B276" s="13" t="s">
        <v>0</v>
      </c>
      <c r="C276" s="13" t="s">
        <v>23</v>
      </c>
      <c r="D276" s="13" t="s">
        <v>15</v>
      </c>
      <c r="E276" s="13" t="s">
        <v>631</v>
      </c>
      <c r="F276" s="13" t="s">
        <v>8</v>
      </c>
      <c r="G276" s="11">
        <v>40</v>
      </c>
      <c r="H276" s="11">
        <v>10</v>
      </c>
      <c r="I276" s="11">
        <v>10</v>
      </c>
      <c r="J276" s="11">
        <v>10</v>
      </c>
    </row>
    <row r="277" spans="1:10" ht="126" outlineLevel="4" x14ac:dyDescent="0.25">
      <c r="A277" s="24" t="s">
        <v>634</v>
      </c>
      <c r="B277" s="13" t="s">
        <v>0</v>
      </c>
      <c r="C277" s="13" t="s">
        <v>23</v>
      </c>
      <c r="D277" s="13" t="s">
        <v>15</v>
      </c>
      <c r="E277" s="13" t="s">
        <v>586</v>
      </c>
      <c r="F277" s="13" t="s">
        <v>2</v>
      </c>
      <c r="G277" s="11">
        <f>G278</f>
        <v>10</v>
      </c>
      <c r="H277" s="11">
        <f>H278</f>
        <v>30</v>
      </c>
      <c r="I277" s="11">
        <f t="shared" ref="I277:J278" si="113">I278</f>
        <v>30</v>
      </c>
      <c r="J277" s="11">
        <f t="shared" si="113"/>
        <v>23.446000000000002</v>
      </c>
    </row>
    <row r="278" spans="1:10" ht="141.75" outlineLevel="4" x14ac:dyDescent="0.25">
      <c r="A278" s="15" t="s">
        <v>633</v>
      </c>
      <c r="B278" s="13" t="s">
        <v>0</v>
      </c>
      <c r="C278" s="13" t="s">
        <v>23</v>
      </c>
      <c r="D278" s="13" t="s">
        <v>15</v>
      </c>
      <c r="E278" s="13" t="s">
        <v>297</v>
      </c>
      <c r="F278" s="13" t="s">
        <v>2</v>
      </c>
      <c r="G278" s="11">
        <f>G279</f>
        <v>10</v>
      </c>
      <c r="H278" s="11">
        <f>H279</f>
        <v>30</v>
      </c>
      <c r="I278" s="11">
        <f t="shared" si="113"/>
        <v>30</v>
      </c>
      <c r="J278" s="11">
        <f t="shared" si="113"/>
        <v>23.446000000000002</v>
      </c>
    </row>
    <row r="279" spans="1:10" ht="47.25" outlineLevel="1" x14ac:dyDescent="0.25">
      <c r="A279" s="15" t="s">
        <v>63</v>
      </c>
      <c r="B279" s="13" t="s">
        <v>0</v>
      </c>
      <c r="C279" s="13" t="s">
        <v>23</v>
      </c>
      <c r="D279" s="13" t="s">
        <v>15</v>
      </c>
      <c r="E279" s="13" t="s">
        <v>297</v>
      </c>
      <c r="F279" s="13" t="s">
        <v>8</v>
      </c>
      <c r="G279" s="11">
        <v>10</v>
      </c>
      <c r="H279" s="11">
        <v>30</v>
      </c>
      <c r="I279" s="11">
        <v>30</v>
      </c>
      <c r="J279" s="11">
        <v>23.446000000000002</v>
      </c>
    </row>
    <row r="280" spans="1:10" ht="47.25" outlineLevel="2" x14ac:dyDescent="0.25">
      <c r="A280" s="12" t="s">
        <v>493</v>
      </c>
      <c r="B280" s="13" t="s">
        <v>0</v>
      </c>
      <c r="C280" s="13" t="s">
        <v>23</v>
      </c>
      <c r="D280" s="13" t="s">
        <v>15</v>
      </c>
      <c r="E280" s="39" t="s">
        <v>678</v>
      </c>
      <c r="F280" s="13" t="s">
        <v>2</v>
      </c>
      <c r="G280" s="11">
        <f t="shared" ref="G280:H282" si="114">G281</f>
        <v>215.11</v>
      </c>
      <c r="H280" s="11">
        <f t="shared" si="114"/>
        <v>215.11</v>
      </c>
      <c r="I280" s="11">
        <f t="shared" ref="I280:J282" si="115">I281</f>
        <v>215.11</v>
      </c>
      <c r="J280" s="11">
        <f t="shared" si="115"/>
        <v>211.078</v>
      </c>
    </row>
    <row r="281" spans="1:10" ht="63" outlineLevel="3" x14ac:dyDescent="0.25">
      <c r="A281" s="12" t="s">
        <v>494</v>
      </c>
      <c r="B281" s="13" t="s">
        <v>0</v>
      </c>
      <c r="C281" s="13" t="s">
        <v>23</v>
      </c>
      <c r="D281" s="13" t="s">
        <v>15</v>
      </c>
      <c r="E281" s="39" t="s">
        <v>679</v>
      </c>
      <c r="F281" s="13" t="s">
        <v>2</v>
      </c>
      <c r="G281" s="11">
        <f t="shared" si="114"/>
        <v>215.11</v>
      </c>
      <c r="H281" s="11">
        <f t="shared" si="114"/>
        <v>215.11</v>
      </c>
      <c r="I281" s="11">
        <f t="shared" si="115"/>
        <v>215.11</v>
      </c>
      <c r="J281" s="11">
        <f t="shared" si="115"/>
        <v>211.078</v>
      </c>
    </row>
    <row r="282" spans="1:10" ht="141.75" outlineLevel="3" x14ac:dyDescent="0.25">
      <c r="A282" s="15" t="s">
        <v>298</v>
      </c>
      <c r="B282" s="13" t="s">
        <v>0</v>
      </c>
      <c r="C282" s="13" t="s">
        <v>23</v>
      </c>
      <c r="D282" s="13" t="s">
        <v>15</v>
      </c>
      <c r="E282" s="13" t="s">
        <v>299</v>
      </c>
      <c r="F282" s="13" t="s">
        <v>2</v>
      </c>
      <c r="G282" s="11">
        <f t="shared" si="114"/>
        <v>215.11</v>
      </c>
      <c r="H282" s="11">
        <f t="shared" si="114"/>
        <v>215.11</v>
      </c>
      <c r="I282" s="11">
        <f t="shared" si="115"/>
        <v>215.11</v>
      </c>
      <c r="J282" s="11">
        <f t="shared" si="115"/>
        <v>211.078</v>
      </c>
    </row>
    <row r="283" spans="1:10" ht="47.25" outlineLevel="3" x14ac:dyDescent="0.25">
      <c r="A283" s="15" t="s">
        <v>63</v>
      </c>
      <c r="B283" s="13" t="s">
        <v>0</v>
      </c>
      <c r="C283" s="13" t="s">
        <v>23</v>
      </c>
      <c r="D283" s="13" t="s">
        <v>15</v>
      </c>
      <c r="E283" s="13" t="s">
        <v>299</v>
      </c>
      <c r="F283" s="13" t="s">
        <v>8</v>
      </c>
      <c r="G283" s="11">
        <v>215.11</v>
      </c>
      <c r="H283" s="11">
        <v>215.11</v>
      </c>
      <c r="I283" s="11">
        <v>215.11</v>
      </c>
      <c r="J283" s="11">
        <v>211.078</v>
      </c>
    </row>
    <row r="284" spans="1:10" hidden="1" outlineLevel="3" x14ac:dyDescent="0.25">
      <c r="A284" s="15" t="s">
        <v>658</v>
      </c>
      <c r="B284" s="13" t="s">
        <v>0</v>
      </c>
      <c r="C284" s="13" t="s">
        <v>12</v>
      </c>
      <c r="D284" s="13" t="s">
        <v>1</v>
      </c>
      <c r="E284" s="13" t="s">
        <v>248</v>
      </c>
      <c r="F284" s="13" t="s">
        <v>2</v>
      </c>
      <c r="G284" s="11">
        <f>G285</f>
        <v>0</v>
      </c>
      <c r="H284" s="11">
        <f>H285</f>
        <v>0</v>
      </c>
      <c r="I284" s="11">
        <f t="shared" ref="I284:J284" si="116">I285</f>
        <v>0</v>
      </c>
      <c r="J284" s="11">
        <f t="shared" si="116"/>
        <v>0</v>
      </c>
    </row>
    <row r="285" spans="1:10" hidden="1" outlineLevel="3" x14ac:dyDescent="0.25">
      <c r="A285" s="15" t="s">
        <v>110</v>
      </c>
      <c r="B285" s="13" t="s">
        <v>0</v>
      </c>
      <c r="C285" s="13" t="s">
        <v>12</v>
      </c>
      <c r="D285" s="13" t="s">
        <v>4</v>
      </c>
      <c r="E285" s="13" t="s">
        <v>248</v>
      </c>
      <c r="F285" s="13" t="s">
        <v>2</v>
      </c>
      <c r="G285" s="11">
        <f>G286+G288</f>
        <v>0</v>
      </c>
      <c r="H285" s="11">
        <f>H286+H288</f>
        <v>0</v>
      </c>
      <c r="I285" s="11">
        <f t="shared" ref="I285:J285" si="117">I286+I288</f>
        <v>0</v>
      </c>
      <c r="J285" s="11">
        <f t="shared" si="117"/>
        <v>0</v>
      </c>
    </row>
    <row r="286" spans="1:10" ht="126" hidden="1" outlineLevel="3" x14ac:dyDescent="0.25">
      <c r="A286" s="15" t="s">
        <v>111</v>
      </c>
      <c r="B286" s="13" t="s">
        <v>0</v>
      </c>
      <c r="C286" s="13" t="s">
        <v>12</v>
      </c>
      <c r="D286" s="13" t="s">
        <v>4</v>
      </c>
      <c r="E286" s="13" t="s">
        <v>300</v>
      </c>
      <c r="F286" s="13" t="s">
        <v>2</v>
      </c>
      <c r="G286" s="11">
        <f>G287</f>
        <v>0</v>
      </c>
      <c r="H286" s="11">
        <f>H287</f>
        <v>0</v>
      </c>
      <c r="I286" s="11">
        <f t="shared" ref="I286:J286" si="118">I287</f>
        <v>0</v>
      </c>
      <c r="J286" s="11">
        <f t="shared" si="118"/>
        <v>0</v>
      </c>
    </row>
    <row r="287" spans="1:10" hidden="1" outlineLevel="3" x14ac:dyDescent="0.25">
      <c r="A287" s="15" t="s">
        <v>83</v>
      </c>
      <c r="B287" s="13" t="s">
        <v>0</v>
      </c>
      <c r="C287" s="13" t="s">
        <v>12</v>
      </c>
      <c r="D287" s="13" t="s">
        <v>4</v>
      </c>
      <c r="E287" s="13" t="s">
        <v>300</v>
      </c>
      <c r="F287" s="13" t="s">
        <v>18</v>
      </c>
      <c r="G287" s="11"/>
      <c r="H287" s="11"/>
      <c r="I287" s="11"/>
      <c r="J287" s="11"/>
    </row>
    <row r="288" spans="1:10" ht="94.5" hidden="1" outlineLevel="4" x14ac:dyDescent="0.25">
      <c r="A288" s="15" t="s">
        <v>112</v>
      </c>
      <c r="B288" s="13" t="s">
        <v>0</v>
      </c>
      <c r="C288" s="13" t="s">
        <v>12</v>
      </c>
      <c r="D288" s="13" t="s">
        <v>4</v>
      </c>
      <c r="E288" s="13" t="s">
        <v>301</v>
      </c>
      <c r="F288" s="13" t="s">
        <v>2</v>
      </c>
      <c r="G288" s="11">
        <f>G289</f>
        <v>0</v>
      </c>
      <c r="H288" s="11">
        <f>H289</f>
        <v>0</v>
      </c>
      <c r="I288" s="11">
        <f t="shared" ref="I288:J288" si="119">I289</f>
        <v>0</v>
      </c>
      <c r="J288" s="11">
        <f t="shared" si="119"/>
        <v>0</v>
      </c>
    </row>
    <row r="289" spans="1:10" hidden="1" outlineLevel="4" x14ac:dyDescent="0.25">
      <c r="A289" s="15" t="s">
        <v>83</v>
      </c>
      <c r="B289" s="13" t="s">
        <v>0</v>
      </c>
      <c r="C289" s="13" t="s">
        <v>12</v>
      </c>
      <c r="D289" s="13" t="s">
        <v>4</v>
      </c>
      <c r="E289" s="13" t="s">
        <v>301</v>
      </c>
      <c r="F289" s="13" t="s">
        <v>18</v>
      </c>
      <c r="G289" s="11"/>
      <c r="H289" s="11"/>
      <c r="I289" s="11"/>
      <c r="J289" s="11"/>
    </row>
    <row r="290" spans="1:10" outlineLevel="4" x14ac:dyDescent="0.25">
      <c r="A290" s="15" t="s">
        <v>659</v>
      </c>
      <c r="B290" s="13" t="s">
        <v>0</v>
      </c>
      <c r="C290" s="13" t="s">
        <v>21</v>
      </c>
      <c r="D290" s="13" t="s">
        <v>1</v>
      </c>
      <c r="E290" s="13" t="s">
        <v>248</v>
      </c>
      <c r="F290" s="13" t="s">
        <v>2</v>
      </c>
      <c r="G290" s="11">
        <f>G291</f>
        <v>5000</v>
      </c>
      <c r="H290" s="11">
        <f>H291</f>
        <v>5000</v>
      </c>
      <c r="I290" s="11">
        <f t="shared" ref="I290:J290" si="120">I291</f>
        <v>5000</v>
      </c>
      <c r="J290" s="11">
        <f t="shared" si="120"/>
        <v>5000</v>
      </c>
    </row>
    <row r="291" spans="1:10" outlineLevel="4" x14ac:dyDescent="0.25">
      <c r="A291" s="15" t="s">
        <v>190</v>
      </c>
      <c r="B291" s="13" t="s">
        <v>0</v>
      </c>
      <c r="C291" s="13" t="s">
        <v>21</v>
      </c>
      <c r="D291" s="13" t="s">
        <v>4</v>
      </c>
      <c r="E291" s="13" t="s">
        <v>248</v>
      </c>
      <c r="F291" s="13" t="s">
        <v>2</v>
      </c>
      <c r="G291" s="11">
        <f>G294</f>
        <v>5000</v>
      </c>
      <c r="H291" s="11">
        <f>H294</f>
        <v>5000</v>
      </c>
      <c r="I291" s="11">
        <f t="shared" ref="I291:J291" si="121">I294</f>
        <v>5000</v>
      </c>
      <c r="J291" s="11">
        <f t="shared" si="121"/>
        <v>5000</v>
      </c>
    </row>
    <row r="292" spans="1:10" ht="47.25" outlineLevel="4" x14ac:dyDescent="0.25">
      <c r="A292" s="12" t="s">
        <v>493</v>
      </c>
      <c r="B292" s="13" t="s">
        <v>0</v>
      </c>
      <c r="C292" s="13" t="s">
        <v>21</v>
      </c>
      <c r="D292" s="13" t="s">
        <v>4</v>
      </c>
      <c r="E292" s="32">
        <v>9900000000</v>
      </c>
      <c r="F292" s="13" t="s">
        <v>2</v>
      </c>
      <c r="G292" s="11">
        <f t="shared" ref="G292:H294" si="122">G293</f>
        <v>5000</v>
      </c>
      <c r="H292" s="11">
        <f t="shared" si="122"/>
        <v>5000</v>
      </c>
      <c r="I292" s="11">
        <f t="shared" ref="I292:J294" si="123">I293</f>
        <v>5000</v>
      </c>
      <c r="J292" s="11">
        <f t="shared" si="123"/>
        <v>5000</v>
      </c>
    </row>
    <row r="293" spans="1:10" ht="63" outlineLevel="4" x14ac:dyDescent="0.25">
      <c r="A293" s="12" t="s">
        <v>494</v>
      </c>
      <c r="B293" s="13" t="s">
        <v>0</v>
      </c>
      <c r="C293" s="13" t="s">
        <v>21</v>
      </c>
      <c r="D293" s="13" t="s">
        <v>4</v>
      </c>
      <c r="E293" s="32">
        <v>9990000000</v>
      </c>
      <c r="F293" s="13" t="s">
        <v>2</v>
      </c>
      <c r="G293" s="11">
        <f t="shared" si="122"/>
        <v>5000</v>
      </c>
      <c r="H293" s="11">
        <f t="shared" si="122"/>
        <v>5000</v>
      </c>
      <c r="I293" s="11">
        <f t="shared" si="123"/>
        <v>5000</v>
      </c>
      <c r="J293" s="11">
        <f t="shared" si="123"/>
        <v>5000</v>
      </c>
    </row>
    <row r="294" spans="1:10" ht="78.75" outlineLevel="4" x14ac:dyDescent="0.25">
      <c r="A294" s="15" t="s">
        <v>142</v>
      </c>
      <c r="B294" s="13" t="s">
        <v>0</v>
      </c>
      <c r="C294" s="13" t="s">
        <v>21</v>
      </c>
      <c r="D294" s="13" t="s">
        <v>4</v>
      </c>
      <c r="E294" s="13" t="s">
        <v>323</v>
      </c>
      <c r="F294" s="13" t="s">
        <v>2</v>
      </c>
      <c r="G294" s="11">
        <f t="shared" si="122"/>
        <v>5000</v>
      </c>
      <c r="H294" s="11">
        <f t="shared" si="122"/>
        <v>5000</v>
      </c>
      <c r="I294" s="11">
        <f t="shared" si="123"/>
        <v>5000</v>
      </c>
      <c r="J294" s="11">
        <f t="shared" si="123"/>
        <v>5000</v>
      </c>
    </row>
    <row r="295" spans="1:10" ht="94.5" outlineLevel="4" x14ac:dyDescent="0.25">
      <c r="A295" s="15" t="s">
        <v>115</v>
      </c>
      <c r="B295" s="13" t="s">
        <v>0</v>
      </c>
      <c r="C295" s="13" t="s">
        <v>21</v>
      </c>
      <c r="D295" s="13" t="s">
        <v>4</v>
      </c>
      <c r="E295" s="13" t="s">
        <v>323</v>
      </c>
      <c r="F295" s="13" t="s">
        <v>31</v>
      </c>
      <c r="G295" s="11">
        <v>5000</v>
      </c>
      <c r="H295" s="11">
        <f>3000+2000-5000+5000</f>
        <v>5000</v>
      </c>
      <c r="I295" s="11">
        <v>5000</v>
      </c>
      <c r="J295" s="11">
        <v>5000</v>
      </c>
    </row>
    <row r="296" spans="1:10" ht="63" outlineLevel="4" x14ac:dyDescent="0.25">
      <c r="A296" s="15" t="s">
        <v>113</v>
      </c>
      <c r="B296" s="13" t="s">
        <v>29</v>
      </c>
      <c r="C296" s="13" t="s">
        <v>1</v>
      </c>
      <c r="D296" s="13" t="s">
        <v>1</v>
      </c>
      <c r="E296" s="13" t="s">
        <v>248</v>
      </c>
      <c r="F296" s="13" t="s">
        <v>2</v>
      </c>
      <c r="G296" s="11">
        <f>G297+G310+G493</f>
        <v>698524</v>
      </c>
      <c r="H296" s="11">
        <f>H297+H310+H493</f>
        <v>815870.81199999992</v>
      </c>
      <c r="I296" s="11">
        <f t="shared" ref="I296:J296" si="124">I297+I310+I493</f>
        <v>817140.81199999992</v>
      </c>
      <c r="J296" s="11">
        <f t="shared" si="124"/>
        <v>812417.62300000002</v>
      </c>
    </row>
    <row r="297" spans="1:10" outlineLevel="4" x14ac:dyDescent="0.25">
      <c r="A297" s="15" t="s">
        <v>656</v>
      </c>
      <c r="B297" s="13" t="s">
        <v>29</v>
      </c>
      <c r="C297" s="13" t="s">
        <v>22</v>
      </c>
      <c r="D297" s="13" t="s">
        <v>1</v>
      </c>
      <c r="E297" s="13" t="s">
        <v>248</v>
      </c>
      <c r="F297" s="13" t="s">
        <v>2</v>
      </c>
      <c r="G297" s="11">
        <f>G298</f>
        <v>900</v>
      </c>
      <c r="H297" s="11">
        <f>H298</f>
        <v>1680.5</v>
      </c>
      <c r="I297" s="11">
        <f t="shared" ref="I297:J298" si="125">I298</f>
        <v>1680.5</v>
      </c>
      <c r="J297" s="11">
        <f t="shared" si="125"/>
        <v>1676.9690000000001</v>
      </c>
    </row>
    <row r="298" spans="1:10" ht="31.5" outlineLevel="4" x14ac:dyDescent="0.25">
      <c r="A298" s="15" t="s">
        <v>94</v>
      </c>
      <c r="B298" s="13" t="s">
        <v>29</v>
      </c>
      <c r="C298" s="13" t="s">
        <v>22</v>
      </c>
      <c r="D298" s="13" t="s">
        <v>15</v>
      </c>
      <c r="E298" s="13" t="s">
        <v>248</v>
      </c>
      <c r="F298" s="13" t="s">
        <v>2</v>
      </c>
      <c r="G298" s="11">
        <f>G299</f>
        <v>900</v>
      </c>
      <c r="H298" s="11">
        <f>H299</f>
        <v>1680.5</v>
      </c>
      <c r="I298" s="11">
        <f t="shared" si="125"/>
        <v>1680.5</v>
      </c>
      <c r="J298" s="11">
        <f t="shared" si="125"/>
        <v>1676.9690000000001</v>
      </c>
    </row>
    <row r="299" spans="1:10" ht="96" customHeight="1" outlineLevel="4" x14ac:dyDescent="0.25">
      <c r="A299" s="12" t="s">
        <v>404</v>
      </c>
      <c r="B299" s="13" t="s">
        <v>29</v>
      </c>
      <c r="C299" s="13" t="s">
        <v>22</v>
      </c>
      <c r="D299" s="13" t="s">
        <v>15</v>
      </c>
      <c r="E299" s="13" t="s">
        <v>516</v>
      </c>
      <c r="F299" s="13" t="s">
        <v>2</v>
      </c>
      <c r="G299" s="11">
        <f>G300+G306</f>
        <v>900</v>
      </c>
      <c r="H299" s="11">
        <f>H300+H306</f>
        <v>1680.5</v>
      </c>
      <c r="I299" s="11">
        <f t="shared" ref="I299:J299" si="126">I300+I306</f>
        <v>1680.5</v>
      </c>
      <c r="J299" s="11">
        <f t="shared" si="126"/>
        <v>1676.9690000000001</v>
      </c>
    </row>
    <row r="300" spans="1:10" ht="141.75" outlineLevel="4" x14ac:dyDescent="0.25">
      <c r="A300" s="12" t="s">
        <v>405</v>
      </c>
      <c r="B300" s="13" t="s">
        <v>29</v>
      </c>
      <c r="C300" s="13" t="s">
        <v>22</v>
      </c>
      <c r="D300" s="13" t="s">
        <v>15</v>
      </c>
      <c r="E300" s="13" t="s">
        <v>517</v>
      </c>
      <c r="F300" s="13" t="s">
        <v>2</v>
      </c>
      <c r="G300" s="11">
        <f>G301</f>
        <v>900</v>
      </c>
      <c r="H300" s="11">
        <f>H301</f>
        <v>1360.5</v>
      </c>
      <c r="I300" s="11">
        <f t="shared" ref="I300:J300" si="127">I301</f>
        <v>1360.5</v>
      </c>
      <c r="J300" s="11">
        <f t="shared" si="127"/>
        <v>1360.5</v>
      </c>
    </row>
    <row r="301" spans="1:10" ht="126" outlineLevel="4" x14ac:dyDescent="0.25">
      <c r="A301" s="15" t="s">
        <v>114</v>
      </c>
      <c r="B301" s="13" t="s">
        <v>29</v>
      </c>
      <c r="C301" s="13" t="s">
        <v>22</v>
      </c>
      <c r="D301" s="13" t="s">
        <v>15</v>
      </c>
      <c r="E301" s="13" t="s">
        <v>302</v>
      </c>
      <c r="F301" s="13" t="s">
        <v>2</v>
      </c>
      <c r="G301" s="11">
        <f>SUM(G302:G305)</f>
        <v>900</v>
      </c>
      <c r="H301" s="11">
        <f>SUM(H302:H305)</f>
        <v>1360.5</v>
      </c>
      <c r="I301" s="11">
        <f t="shared" ref="I301:J301" si="128">SUM(I302:I305)</f>
        <v>1360.5</v>
      </c>
      <c r="J301" s="11">
        <f t="shared" si="128"/>
        <v>1360.5</v>
      </c>
    </row>
    <row r="302" spans="1:10" hidden="1" outlineLevel="4" x14ac:dyDescent="0.25">
      <c r="A302" s="15" t="s">
        <v>692</v>
      </c>
      <c r="B302" s="13" t="s">
        <v>29</v>
      </c>
      <c r="C302" s="13" t="s">
        <v>22</v>
      </c>
      <c r="D302" s="13" t="s">
        <v>15</v>
      </c>
      <c r="E302" s="13" t="s">
        <v>302</v>
      </c>
      <c r="F302" s="13" t="s">
        <v>30</v>
      </c>
      <c r="G302" s="11"/>
      <c r="H302" s="11"/>
      <c r="I302" s="11"/>
      <c r="J302" s="11"/>
    </row>
    <row r="303" spans="1:10" ht="78.75" hidden="1" outlineLevel="3" x14ac:dyDescent="0.25">
      <c r="A303" s="15" t="s">
        <v>694</v>
      </c>
      <c r="B303" s="13" t="s">
        <v>29</v>
      </c>
      <c r="C303" s="13" t="s">
        <v>22</v>
      </c>
      <c r="D303" s="13" t="s">
        <v>15</v>
      </c>
      <c r="E303" s="13" t="s">
        <v>302</v>
      </c>
      <c r="F303" s="13" t="s">
        <v>242</v>
      </c>
      <c r="G303" s="11"/>
      <c r="H303" s="11"/>
      <c r="I303" s="11"/>
      <c r="J303" s="11"/>
    </row>
    <row r="304" spans="1:10" ht="47.25" hidden="1" outlineLevel="3" x14ac:dyDescent="0.25">
      <c r="A304" s="15" t="s">
        <v>63</v>
      </c>
      <c r="B304" s="13" t="s">
        <v>29</v>
      </c>
      <c r="C304" s="13" t="s">
        <v>22</v>
      </c>
      <c r="D304" s="13" t="s">
        <v>15</v>
      </c>
      <c r="E304" s="13" t="s">
        <v>302</v>
      </c>
      <c r="F304" s="13" t="s">
        <v>8</v>
      </c>
      <c r="G304" s="11"/>
      <c r="H304" s="11"/>
      <c r="I304" s="11"/>
      <c r="J304" s="11"/>
    </row>
    <row r="305" spans="1:10" ht="94.5" outlineLevel="3" x14ac:dyDescent="0.25">
      <c r="A305" s="40" t="s">
        <v>115</v>
      </c>
      <c r="B305" s="13" t="s">
        <v>29</v>
      </c>
      <c r="C305" s="13" t="s">
        <v>22</v>
      </c>
      <c r="D305" s="13" t="s">
        <v>15</v>
      </c>
      <c r="E305" s="13" t="s">
        <v>302</v>
      </c>
      <c r="F305" s="13" t="s">
        <v>31</v>
      </c>
      <c r="G305" s="11">
        <v>900</v>
      </c>
      <c r="H305" s="11">
        <f>900+460.5</f>
        <v>1360.5</v>
      </c>
      <c r="I305" s="11">
        <v>1360.5</v>
      </c>
      <c r="J305" s="11">
        <v>1360.5</v>
      </c>
    </row>
    <row r="306" spans="1:10" ht="141.75" outlineLevel="4" x14ac:dyDescent="0.25">
      <c r="A306" s="25" t="s">
        <v>691</v>
      </c>
      <c r="B306" s="41" t="s">
        <v>29</v>
      </c>
      <c r="C306" s="13" t="s">
        <v>22</v>
      </c>
      <c r="D306" s="13" t="s">
        <v>15</v>
      </c>
      <c r="E306" s="13" t="s">
        <v>689</v>
      </c>
      <c r="F306" s="13" t="s">
        <v>2</v>
      </c>
      <c r="G306" s="11">
        <f>G307</f>
        <v>0</v>
      </c>
      <c r="H306" s="11">
        <f>H307</f>
        <v>320</v>
      </c>
      <c r="I306" s="11">
        <f t="shared" ref="I306:J306" si="129">I307</f>
        <v>320</v>
      </c>
      <c r="J306" s="11">
        <f t="shared" si="129"/>
        <v>316.46899999999999</v>
      </c>
    </row>
    <row r="307" spans="1:10" ht="110.25" outlineLevel="4" x14ac:dyDescent="0.25">
      <c r="A307" s="12" t="s">
        <v>685</v>
      </c>
      <c r="B307" s="41" t="s">
        <v>29</v>
      </c>
      <c r="C307" s="13" t="s">
        <v>22</v>
      </c>
      <c r="D307" s="13" t="s">
        <v>15</v>
      </c>
      <c r="E307" s="13" t="s">
        <v>690</v>
      </c>
      <c r="F307" s="13" t="s">
        <v>2</v>
      </c>
      <c r="G307" s="11">
        <f>SUBTOTAL(9,G308:G309)</f>
        <v>0</v>
      </c>
      <c r="H307" s="11">
        <f>SUBTOTAL(9,H308:H309)</f>
        <v>320</v>
      </c>
      <c r="I307" s="11">
        <f t="shared" ref="I307:J307" si="130">SUBTOTAL(9,I308:I309)</f>
        <v>320</v>
      </c>
      <c r="J307" s="11">
        <f t="shared" si="130"/>
        <v>316.46899999999999</v>
      </c>
    </row>
    <row r="308" spans="1:10" ht="47.25" outlineLevel="4" x14ac:dyDescent="0.25">
      <c r="A308" s="15" t="s">
        <v>63</v>
      </c>
      <c r="B308" s="13" t="s">
        <v>29</v>
      </c>
      <c r="C308" s="13" t="s">
        <v>22</v>
      </c>
      <c r="D308" s="13" t="s">
        <v>15</v>
      </c>
      <c r="E308" s="13" t="s">
        <v>690</v>
      </c>
      <c r="F308" s="13" t="s">
        <v>8</v>
      </c>
      <c r="G308" s="11"/>
      <c r="H308" s="11">
        <v>9.0269999999999992</v>
      </c>
      <c r="I308" s="11">
        <v>9.0269999999999992</v>
      </c>
      <c r="J308" s="11">
        <v>9.0269999999999992</v>
      </c>
    </row>
    <row r="309" spans="1:10" ht="94.5" outlineLevel="4" x14ac:dyDescent="0.25">
      <c r="A309" s="40" t="s">
        <v>115</v>
      </c>
      <c r="B309" s="13" t="s">
        <v>29</v>
      </c>
      <c r="C309" s="13" t="s">
        <v>22</v>
      </c>
      <c r="D309" s="13" t="s">
        <v>15</v>
      </c>
      <c r="E309" s="13" t="s">
        <v>690</v>
      </c>
      <c r="F309" s="13" t="s">
        <v>31</v>
      </c>
      <c r="G309" s="11"/>
      <c r="H309" s="11">
        <v>310.97300000000001</v>
      </c>
      <c r="I309" s="11">
        <v>310.97300000000001</v>
      </c>
      <c r="J309" s="11">
        <v>307.44200000000001</v>
      </c>
    </row>
    <row r="310" spans="1:10" outlineLevel="3" x14ac:dyDescent="0.25">
      <c r="A310" s="15" t="s">
        <v>660</v>
      </c>
      <c r="B310" s="13" t="s">
        <v>29</v>
      </c>
      <c r="C310" s="13" t="s">
        <v>32</v>
      </c>
      <c r="D310" s="13" t="s">
        <v>1</v>
      </c>
      <c r="E310" s="13" t="s">
        <v>248</v>
      </c>
      <c r="F310" s="13" t="s">
        <v>2</v>
      </c>
      <c r="G310" s="11">
        <f>G311+G335+G416+G424+G430</f>
        <v>674208.61</v>
      </c>
      <c r="H310" s="11">
        <f>H311+H335+H416+H424+H430</f>
        <v>771248.20199999993</v>
      </c>
      <c r="I310" s="11">
        <f t="shared" ref="I310:J310" si="131">I311+I335+I416+I424+I430</f>
        <v>772518.20199999993</v>
      </c>
      <c r="J310" s="11">
        <f t="shared" si="131"/>
        <v>767798.54399999999</v>
      </c>
    </row>
    <row r="311" spans="1:10" outlineLevel="4" x14ac:dyDescent="0.25">
      <c r="A311" s="15" t="s">
        <v>116</v>
      </c>
      <c r="B311" s="13" t="s">
        <v>29</v>
      </c>
      <c r="C311" s="13" t="s">
        <v>32</v>
      </c>
      <c r="D311" s="13" t="s">
        <v>3</v>
      </c>
      <c r="E311" s="13" t="s">
        <v>248</v>
      </c>
      <c r="F311" s="13" t="s">
        <v>2</v>
      </c>
      <c r="G311" s="11">
        <f>G312+G333</f>
        <v>215738.09299999999</v>
      </c>
      <c r="H311" s="11">
        <f>H312+H333</f>
        <v>258954.94900000002</v>
      </c>
      <c r="I311" s="11">
        <f t="shared" ref="I311:J311" si="132">I312+I333</f>
        <v>259163.00400000002</v>
      </c>
      <c r="J311" s="11">
        <f t="shared" si="132"/>
        <v>258437.19799999997</v>
      </c>
    </row>
    <row r="312" spans="1:10" ht="63" outlineLevel="3" x14ac:dyDescent="0.25">
      <c r="A312" s="12" t="s">
        <v>412</v>
      </c>
      <c r="B312" s="13" t="s">
        <v>29</v>
      </c>
      <c r="C312" s="13" t="s">
        <v>32</v>
      </c>
      <c r="D312" s="13" t="s">
        <v>3</v>
      </c>
      <c r="E312" s="13" t="s">
        <v>524</v>
      </c>
      <c r="F312" s="13" t="s">
        <v>2</v>
      </c>
      <c r="G312" s="11">
        <f>G313</f>
        <v>215738.09299999999</v>
      </c>
      <c r="H312" s="11">
        <f>H313</f>
        <v>258660.92500000002</v>
      </c>
      <c r="I312" s="11">
        <f t="shared" ref="I312:J312" si="133">I313</f>
        <v>258868.98</v>
      </c>
      <c r="J312" s="11">
        <f t="shared" si="133"/>
        <v>258143.17399999997</v>
      </c>
    </row>
    <row r="313" spans="1:10" ht="126" outlineLevel="4" x14ac:dyDescent="0.25">
      <c r="A313" s="12" t="s">
        <v>413</v>
      </c>
      <c r="B313" s="13" t="s">
        <v>29</v>
      </c>
      <c r="C313" s="13" t="s">
        <v>32</v>
      </c>
      <c r="D313" s="13" t="s">
        <v>3</v>
      </c>
      <c r="E313" s="13" t="s">
        <v>525</v>
      </c>
      <c r="F313" s="13" t="s">
        <v>2</v>
      </c>
      <c r="G313" s="11">
        <f>G314+G326+G324</f>
        <v>215738.09299999999</v>
      </c>
      <c r="H313" s="11">
        <f>H314+H326+H324</f>
        <v>258660.92500000002</v>
      </c>
      <c r="I313" s="11">
        <f t="shared" ref="I313:J313" si="134">I314+I326+I324</f>
        <v>258868.98</v>
      </c>
      <c r="J313" s="11">
        <f t="shared" si="134"/>
        <v>258143.17399999997</v>
      </c>
    </row>
    <row r="314" spans="1:10" ht="94.5" outlineLevel="2" x14ac:dyDescent="0.25">
      <c r="A314" s="15" t="s">
        <v>117</v>
      </c>
      <c r="B314" s="13" t="s">
        <v>29</v>
      </c>
      <c r="C314" s="13" t="s">
        <v>32</v>
      </c>
      <c r="D314" s="13" t="s">
        <v>3</v>
      </c>
      <c r="E314" s="13" t="s">
        <v>303</v>
      </c>
      <c r="F314" s="13" t="s">
        <v>2</v>
      </c>
      <c r="G314" s="11">
        <f>SUM(G315:G323)</f>
        <v>105132.72</v>
      </c>
      <c r="H314" s="11">
        <f>SUM(H315:H323)</f>
        <v>151639.97600000002</v>
      </c>
      <c r="I314" s="11">
        <f t="shared" ref="I314:J314" si="135">SUM(I315:I323)</f>
        <v>151848.03100000002</v>
      </c>
      <c r="J314" s="11">
        <f t="shared" si="135"/>
        <v>151122.22499999998</v>
      </c>
    </row>
    <row r="315" spans="1:10" hidden="1" outlineLevel="3" x14ac:dyDescent="0.25">
      <c r="A315" s="15" t="s">
        <v>692</v>
      </c>
      <c r="B315" s="13" t="s">
        <v>29</v>
      </c>
      <c r="C315" s="13" t="s">
        <v>32</v>
      </c>
      <c r="D315" s="13" t="s">
        <v>3</v>
      </c>
      <c r="E315" s="13" t="s">
        <v>303</v>
      </c>
      <c r="F315" s="13" t="s">
        <v>30</v>
      </c>
      <c r="G315" s="11"/>
      <c r="H315" s="11"/>
      <c r="I315" s="11"/>
      <c r="J315" s="11"/>
    </row>
    <row r="316" spans="1:10" ht="47.25" hidden="1" outlineLevel="4" x14ac:dyDescent="0.25">
      <c r="A316" s="15" t="s">
        <v>693</v>
      </c>
      <c r="B316" s="13" t="s">
        <v>29</v>
      </c>
      <c r="C316" s="13" t="s">
        <v>32</v>
      </c>
      <c r="D316" s="13" t="s">
        <v>3</v>
      </c>
      <c r="E316" s="13" t="s">
        <v>303</v>
      </c>
      <c r="F316" s="13" t="s">
        <v>33</v>
      </c>
      <c r="G316" s="11"/>
      <c r="H316" s="11"/>
      <c r="I316" s="11"/>
      <c r="J316" s="11"/>
    </row>
    <row r="317" spans="1:10" ht="78.75" hidden="1" outlineLevel="4" x14ac:dyDescent="0.25">
      <c r="A317" s="15" t="s">
        <v>694</v>
      </c>
      <c r="B317" s="13" t="s">
        <v>29</v>
      </c>
      <c r="C317" s="13" t="s">
        <v>32</v>
      </c>
      <c r="D317" s="13" t="s">
        <v>3</v>
      </c>
      <c r="E317" s="13" t="s">
        <v>303</v>
      </c>
      <c r="F317" s="13" t="s">
        <v>242</v>
      </c>
      <c r="G317" s="11"/>
      <c r="H317" s="11"/>
      <c r="I317" s="11"/>
      <c r="J317" s="11"/>
    </row>
    <row r="318" spans="1:10" ht="47.25" hidden="1" outlineLevel="4" x14ac:dyDescent="0.25">
      <c r="A318" s="15" t="s">
        <v>65</v>
      </c>
      <c r="B318" s="13" t="s">
        <v>29</v>
      </c>
      <c r="C318" s="13" t="s">
        <v>32</v>
      </c>
      <c r="D318" s="13" t="s">
        <v>3</v>
      </c>
      <c r="E318" s="13" t="s">
        <v>303</v>
      </c>
      <c r="F318" s="13" t="s">
        <v>9</v>
      </c>
      <c r="G318" s="11"/>
      <c r="H318" s="11"/>
      <c r="I318" s="11"/>
      <c r="J318" s="11"/>
    </row>
    <row r="319" spans="1:10" ht="47.25" hidden="1" outlineLevel="3" x14ac:dyDescent="0.25">
      <c r="A319" s="15" t="s">
        <v>63</v>
      </c>
      <c r="B319" s="13" t="s">
        <v>29</v>
      </c>
      <c r="C319" s="13" t="s">
        <v>32</v>
      </c>
      <c r="D319" s="13" t="s">
        <v>3</v>
      </c>
      <c r="E319" s="13" t="s">
        <v>303</v>
      </c>
      <c r="F319" s="13" t="s">
        <v>8</v>
      </c>
      <c r="G319" s="11"/>
      <c r="H319" s="11"/>
      <c r="I319" s="11"/>
      <c r="J319" s="11"/>
    </row>
    <row r="320" spans="1:10" ht="94.5" outlineLevel="4" x14ac:dyDescent="0.25">
      <c r="A320" s="15" t="s">
        <v>115</v>
      </c>
      <c r="B320" s="13" t="s">
        <v>29</v>
      </c>
      <c r="C320" s="13" t="s">
        <v>32</v>
      </c>
      <c r="D320" s="13" t="s">
        <v>3</v>
      </c>
      <c r="E320" s="13" t="s">
        <v>303</v>
      </c>
      <c r="F320" s="13" t="s">
        <v>31</v>
      </c>
      <c r="G320" s="11">
        <v>104910.57</v>
      </c>
      <c r="H320" s="11">
        <f>123634.051-208.055</f>
        <v>123425.99600000001</v>
      </c>
      <c r="I320" s="11">
        <v>123634.05100000001</v>
      </c>
      <c r="J320" s="11">
        <v>123529.91099999999</v>
      </c>
    </row>
    <row r="321" spans="1:10" ht="31.5" outlineLevel="4" x14ac:dyDescent="0.25">
      <c r="A321" s="15" t="s">
        <v>119</v>
      </c>
      <c r="B321" s="13" t="s">
        <v>29</v>
      </c>
      <c r="C321" s="13" t="s">
        <v>32</v>
      </c>
      <c r="D321" s="13" t="s">
        <v>3</v>
      </c>
      <c r="E321" s="13" t="s">
        <v>303</v>
      </c>
      <c r="F321" s="13" t="s">
        <v>34</v>
      </c>
      <c r="G321" s="11">
        <v>222.15</v>
      </c>
      <c r="H321" s="11">
        <v>28213.98</v>
      </c>
      <c r="I321" s="11">
        <v>28213.98</v>
      </c>
      <c r="J321" s="11">
        <v>27592.313999999998</v>
      </c>
    </row>
    <row r="322" spans="1:10" ht="31.5" hidden="1" outlineLevel="4" x14ac:dyDescent="0.25">
      <c r="A322" s="15" t="s">
        <v>66</v>
      </c>
      <c r="B322" s="13" t="s">
        <v>29</v>
      </c>
      <c r="C322" s="13" t="s">
        <v>32</v>
      </c>
      <c r="D322" s="13" t="s">
        <v>3</v>
      </c>
      <c r="E322" s="13" t="s">
        <v>303</v>
      </c>
      <c r="F322" s="13" t="s">
        <v>10</v>
      </c>
      <c r="G322" s="11"/>
      <c r="H322" s="11"/>
      <c r="I322" s="11"/>
      <c r="J322" s="11"/>
    </row>
    <row r="323" spans="1:10" hidden="1" outlineLevel="4" x14ac:dyDescent="0.25">
      <c r="A323" s="15" t="s">
        <v>120</v>
      </c>
      <c r="B323" s="13" t="s">
        <v>29</v>
      </c>
      <c r="C323" s="13" t="s">
        <v>32</v>
      </c>
      <c r="D323" s="13" t="s">
        <v>3</v>
      </c>
      <c r="E323" s="13" t="s">
        <v>303</v>
      </c>
      <c r="F323" s="13" t="s">
        <v>35</v>
      </c>
      <c r="G323" s="11"/>
      <c r="H323" s="11"/>
      <c r="I323" s="11"/>
      <c r="J323" s="11"/>
    </row>
    <row r="324" spans="1:10" ht="31.5" outlineLevel="4" x14ac:dyDescent="0.25">
      <c r="A324" s="15" t="s">
        <v>782</v>
      </c>
      <c r="B324" s="13" t="s">
        <v>29</v>
      </c>
      <c r="C324" s="13" t="s">
        <v>32</v>
      </c>
      <c r="D324" s="13" t="s">
        <v>3</v>
      </c>
      <c r="E324" s="13" t="s">
        <v>781</v>
      </c>
      <c r="F324" s="13" t="s">
        <v>2</v>
      </c>
      <c r="G324" s="11">
        <f>G325</f>
        <v>0</v>
      </c>
      <c r="H324" s="11">
        <f>H325</f>
        <v>72</v>
      </c>
      <c r="I324" s="11">
        <f t="shared" ref="I324:J324" si="136">I325</f>
        <v>72</v>
      </c>
      <c r="J324" s="11">
        <f t="shared" si="136"/>
        <v>72</v>
      </c>
    </row>
    <row r="325" spans="1:10" ht="94.5" outlineLevel="4" x14ac:dyDescent="0.25">
      <c r="A325" s="15" t="s">
        <v>115</v>
      </c>
      <c r="B325" s="13" t="s">
        <v>29</v>
      </c>
      <c r="C325" s="13" t="s">
        <v>32</v>
      </c>
      <c r="D325" s="13" t="s">
        <v>3</v>
      </c>
      <c r="E325" s="13" t="s">
        <v>781</v>
      </c>
      <c r="F325" s="13" t="s">
        <v>31</v>
      </c>
      <c r="G325" s="11"/>
      <c r="H325" s="11">
        <v>72</v>
      </c>
      <c r="I325" s="11">
        <v>72</v>
      </c>
      <c r="J325" s="11">
        <v>72</v>
      </c>
    </row>
    <row r="326" spans="1:10" ht="94.5" outlineLevel="4" x14ac:dyDescent="0.25">
      <c r="A326" s="15" t="s">
        <v>121</v>
      </c>
      <c r="B326" s="13" t="s">
        <v>29</v>
      </c>
      <c r="C326" s="13" t="s">
        <v>32</v>
      </c>
      <c r="D326" s="13" t="s">
        <v>3</v>
      </c>
      <c r="E326" s="13" t="s">
        <v>239</v>
      </c>
      <c r="F326" s="13" t="s">
        <v>2</v>
      </c>
      <c r="G326" s="11">
        <f>SUM(G327:G330)</f>
        <v>110605.37300000001</v>
      </c>
      <c r="H326" s="11">
        <f>SUM(H327:H330)</f>
        <v>106948.94899999999</v>
      </c>
      <c r="I326" s="11">
        <f t="shared" ref="I326:J326" si="137">SUM(I327:I330)</f>
        <v>106948.94899999999</v>
      </c>
      <c r="J326" s="11">
        <f t="shared" si="137"/>
        <v>106948.94899999999</v>
      </c>
    </row>
    <row r="327" spans="1:10" hidden="1" outlineLevel="4" x14ac:dyDescent="0.25">
      <c r="A327" s="15" t="s">
        <v>692</v>
      </c>
      <c r="B327" s="13" t="s">
        <v>29</v>
      </c>
      <c r="C327" s="13" t="s">
        <v>32</v>
      </c>
      <c r="D327" s="13" t="s">
        <v>3</v>
      </c>
      <c r="E327" s="13" t="s">
        <v>239</v>
      </c>
      <c r="F327" s="13" t="s">
        <v>30</v>
      </c>
      <c r="G327" s="11"/>
      <c r="H327" s="11"/>
      <c r="I327" s="11"/>
      <c r="J327" s="11"/>
    </row>
    <row r="328" spans="1:10" ht="78.75" hidden="1" outlineLevel="4" x14ac:dyDescent="0.25">
      <c r="A328" s="15" t="s">
        <v>694</v>
      </c>
      <c r="B328" s="13" t="s">
        <v>29</v>
      </c>
      <c r="C328" s="13" t="s">
        <v>32</v>
      </c>
      <c r="D328" s="13" t="s">
        <v>3</v>
      </c>
      <c r="E328" s="13" t="s">
        <v>239</v>
      </c>
      <c r="F328" s="13" t="s">
        <v>242</v>
      </c>
      <c r="G328" s="11"/>
      <c r="H328" s="11"/>
      <c r="I328" s="11"/>
      <c r="J328" s="11"/>
    </row>
    <row r="329" spans="1:10" ht="47.25" hidden="1" outlineLevel="4" x14ac:dyDescent="0.25">
      <c r="A329" s="15" t="s">
        <v>63</v>
      </c>
      <c r="B329" s="13" t="s">
        <v>29</v>
      </c>
      <c r="C329" s="13" t="s">
        <v>32</v>
      </c>
      <c r="D329" s="13" t="s">
        <v>3</v>
      </c>
      <c r="E329" s="13" t="s">
        <v>239</v>
      </c>
      <c r="F329" s="13" t="s">
        <v>8</v>
      </c>
      <c r="G329" s="11"/>
      <c r="H329" s="11"/>
      <c r="I329" s="11"/>
      <c r="J329" s="11"/>
    </row>
    <row r="330" spans="1:10" ht="94.5" outlineLevel="4" x14ac:dyDescent="0.25">
      <c r="A330" s="15" t="s">
        <v>115</v>
      </c>
      <c r="B330" s="13" t="s">
        <v>29</v>
      </c>
      <c r="C330" s="13" t="s">
        <v>32</v>
      </c>
      <c r="D330" s="13" t="s">
        <v>3</v>
      </c>
      <c r="E330" s="13" t="s">
        <v>239</v>
      </c>
      <c r="F330" s="13" t="s">
        <v>31</v>
      </c>
      <c r="G330" s="11">
        <v>110605.37300000001</v>
      </c>
      <c r="H330" s="11">
        <v>106948.94899999999</v>
      </c>
      <c r="I330" s="11">
        <v>106948.94899999999</v>
      </c>
      <c r="J330" s="11">
        <v>106948.94899999999</v>
      </c>
    </row>
    <row r="331" spans="1:10" ht="94.5" hidden="1" outlineLevel="4" x14ac:dyDescent="0.25">
      <c r="A331" s="15" t="s">
        <v>122</v>
      </c>
      <c r="B331" s="13" t="s">
        <v>29</v>
      </c>
      <c r="C331" s="13" t="s">
        <v>32</v>
      </c>
      <c r="D331" s="13" t="s">
        <v>3</v>
      </c>
      <c r="E331" s="13" t="s">
        <v>304</v>
      </c>
      <c r="F331" s="13" t="s">
        <v>2</v>
      </c>
      <c r="G331" s="11">
        <f>G332</f>
        <v>0</v>
      </c>
      <c r="H331" s="11">
        <f>H332</f>
        <v>0</v>
      </c>
      <c r="I331" s="11">
        <f t="shared" ref="I331:J331" si="138">I332</f>
        <v>0</v>
      </c>
      <c r="J331" s="11">
        <f t="shared" si="138"/>
        <v>0</v>
      </c>
    </row>
    <row r="332" spans="1:10" ht="31.5" hidden="1" outlineLevel="3" x14ac:dyDescent="0.25">
      <c r="A332" s="15" t="s">
        <v>119</v>
      </c>
      <c r="B332" s="13" t="s">
        <v>29</v>
      </c>
      <c r="C332" s="13" t="s">
        <v>32</v>
      </c>
      <c r="D332" s="13" t="s">
        <v>3</v>
      </c>
      <c r="E332" s="13" t="s">
        <v>304</v>
      </c>
      <c r="F332" s="13" t="s">
        <v>34</v>
      </c>
      <c r="G332" s="11"/>
      <c r="H332" s="11"/>
      <c r="I332" s="11"/>
      <c r="J332" s="11"/>
    </row>
    <row r="333" spans="1:10" ht="220.5" outlineLevel="3" x14ac:dyDescent="0.25">
      <c r="A333" s="15" t="s">
        <v>196</v>
      </c>
      <c r="B333" s="13" t="s">
        <v>29</v>
      </c>
      <c r="C333" s="13" t="s">
        <v>32</v>
      </c>
      <c r="D333" s="13" t="s">
        <v>3</v>
      </c>
      <c r="E333" s="13" t="s">
        <v>220</v>
      </c>
      <c r="F333" s="13" t="s">
        <v>2</v>
      </c>
      <c r="G333" s="11">
        <f>G334</f>
        <v>0</v>
      </c>
      <c r="H333" s="11">
        <f>H334</f>
        <v>294.024</v>
      </c>
      <c r="I333" s="11">
        <f t="shared" ref="I333:J333" si="139">I334</f>
        <v>294.024</v>
      </c>
      <c r="J333" s="11">
        <f t="shared" si="139"/>
        <v>294.024</v>
      </c>
    </row>
    <row r="334" spans="1:10" ht="31.5" outlineLevel="3" x14ac:dyDescent="0.25">
      <c r="A334" s="15" t="s">
        <v>119</v>
      </c>
      <c r="B334" s="13" t="s">
        <v>29</v>
      </c>
      <c r="C334" s="13" t="s">
        <v>32</v>
      </c>
      <c r="D334" s="13" t="s">
        <v>3</v>
      </c>
      <c r="E334" s="13" t="s">
        <v>220</v>
      </c>
      <c r="F334" s="13" t="s">
        <v>34</v>
      </c>
      <c r="G334" s="11"/>
      <c r="H334" s="11">
        <v>294.024</v>
      </c>
      <c r="I334" s="11">
        <v>294.024</v>
      </c>
      <c r="J334" s="11">
        <v>294.024</v>
      </c>
    </row>
    <row r="335" spans="1:10" outlineLevel="4" x14ac:dyDescent="0.25">
      <c r="A335" s="15" t="s">
        <v>124</v>
      </c>
      <c r="B335" s="13" t="s">
        <v>29</v>
      </c>
      <c r="C335" s="13" t="s">
        <v>32</v>
      </c>
      <c r="D335" s="13" t="s">
        <v>4</v>
      </c>
      <c r="E335" s="13" t="s">
        <v>248</v>
      </c>
      <c r="F335" s="13" t="s">
        <v>2</v>
      </c>
      <c r="G335" s="11">
        <f>G336+G341+G358+G365+G370+G372+G413+G407</f>
        <v>362098.34699999995</v>
      </c>
      <c r="H335" s="11">
        <f>H336+H341+H358+H365+H370+H372+H413+H407</f>
        <v>420388.16899999999</v>
      </c>
      <c r="I335" s="11">
        <f t="shared" ref="I335:J335" si="140">I336+I341+I358+I365+I370+I372+I413+I407</f>
        <v>421450.114</v>
      </c>
      <c r="J335" s="11">
        <f t="shared" si="140"/>
        <v>417782.12800000003</v>
      </c>
    </row>
    <row r="336" spans="1:10" ht="63" outlineLevel="3" x14ac:dyDescent="0.25">
      <c r="A336" s="12" t="s">
        <v>407</v>
      </c>
      <c r="B336" s="13" t="s">
        <v>29</v>
      </c>
      <c r="C336" s="13" t="s">
        <v>32</v>
      </c>
      <c r="D336" s="13" t="s">
        <v>4</v>
      </c>
      <c r="E336" s="13" t="s">
        <v>519</v>
      </c>
      <c r="F336" s="13" t="s">
        <v>2</v>
      </c>
      <c r="G336" s="11">
        <f>G337</f>
        <v>4781</v>
      </c>
      <c r="H336" s="11">
        <f>H337</f>
        <v>2323.3330000000001</v>
      </c>
      <c r="I336" s="11">
        <f t="shared" ref="I336:J337" si="141">I337</f>
        <v>2323.3330000000001</v>
      </c>
      <c r="J336" s="11">
        <f t="shared" si="141"/>
        <v>2232.4</v>
      </c>
    </row>
    <row r="337" spans="1:10" ht="110.25" outlineLevel="4" x14ac:dyDescent="0.25">
      <c r="A337" s="12" t="s">
        <v>408</v>
      </c>
      <c r="B337" s="13" t="s">
        <v>29</v>
      </c>
      <c r="C337" s="13" t="s">
        <v>32</v>
      </c>
      <c r="D337" s="13" t="s">
        <v>4</v>
      </c>
      <c r="E337" s="13" t="s">
        <v>520</v>
      </c>
      <c r="F337" s="13" t="s">
        <v>2</v>
      </c>
      <c r="G337" s="11">
        <f>G338</f>
        <v>4781</v>
      </c>
      <c r="H337" s="11">
        <f>H338</f>
        <v>2323.3330000000001</v>
      </c>
      <c r="I337" s="11">
        <f t="shared" si="141"/>
        <v>2323.3330000000001</v>
      </c>
      <c r="J337" s="11">
        <f t="shared" si="141"/>
        <v>2232.4</v>
      </c>
    </row>
    <row r="338" spans="1:10" ht="94.5" outlineLevel="4" x14ac:dyDescent="0.25">
      <c r="A338" s="15" t="s">
        <v>125</v>
      </c>
      <c r="B338" s="13" t="s">
        <v>29</v>
      </c>
      <c r="C338" s="13" t="s">
        <v>32</v>
      </c>
      <c r="D338" s="13" t="s">
        <v>4</v>
      </c>
      <c r="E338" s="13" t="s">
        <v>305</v>
      </c>
      <c r="F338" s="13" t="s">
        <v>2</v>
      </c>
      <c r="G338" s="11">
        <f>SUM(G339:G340)</f>
        <v>4781</v>
      </c>
      <c r="H338" s="11">
        <f>SUM(H339:H340)</f>
        <v>2323.3330000000001</v>
      </c>
      <c r="I338" s="11">
        <f t="shared" ref="I338:J338" si="142">SUM(I339:I340)</f>
        <v>2323.3330000000001</v>
      </c>
      <c r="J338" s="11">
        <f t="shared" si="142"/>
        <v>2232.4</v>
      </c>
    </row>
    <row r="339" spans="1:10" ht="47.25" hidden="1" outlineLevel="4" x14ac:dyDescent="0.25">
      <c r="A339" s="15" t="s">
        <v>63</v>
      </c>
      <c r="B339" s="13" t="s">
        <v>29</v>
      </c>
      <c r="C339" s="13" t="s">
        <v>32</v>
      </c>
      <c r="D339" s="13" t="s">
        <v>4</v>
      </c>
      <c r="E339" s="13" t="s">
        <v>305</v>
      </c>
      <c r="F339" s="13" t="s">
        <v>8</v>
      </c>
      <c r="G339" s="11"/>
      <c r="H339" s="11"/>
      <c r="I339" s="11"/>
      <c r="J339" s="11"/>
    </row>
    <row r="340" spans="1:10" ht="94.5" outlineLevel="3" collapsed="1" x14ac:dyDescent="0.25">
      <c r="A340" s="15" t="s">
        <v>115</v>
      </c>
      <c r="B340" s="13" t="s">
        <v>29</v>
      </c>
      <c r="C340" s="13" t="s">
        <v>32</v>
      </c>
      <c r="D340" s="13" t="s">
        <v>4</v>
      </c>
      <c r="E340" s="13" t="s">
        <v>305</v>
      </c>
      <c r="F340" s="13" t="s">
        <v>31</v>
      </c>
      <c r="G340" s="11">
        <v>4781</v>
      </c>
      <c r="H340" s="11">
        <v>2323.3330000000001</v>
      </c>
      <c r="I340" s="11">
        <v>2323.3330000000001</v>
      </c>
      <c r="J340" s="11">
        <v>2232.4</v>
      </c>
    </row>
    <row r="341" spans="1:10" ht="63" outlineLevel="4" x14ac:dyDescent="0.25">
      <c r="A341" s="12" t="s">
        <v>409</v>
      </c>
      <c r="B341" s="13" t="s">
        <v>29</v>
      </c>
      <c r="C341" s="13" t="s">
        <v>32</v>
      </c>
      <c r="D341" s="13" t="s">
        <v>4</v>
      </c>
      <c r="E341" s="13" t="s">
        <v>521</v>
      </c>
      <c r="F341" s="13" t="s">
        <v>2</v>
      </c>
      <c r="G341" s="11">
        <f>G342+G355</f>
        <v>33765.050000000003</v>
      </c>
      <c r="H341" s="11">
        <f>H342+H355</f>
        <v>39899.693000000007</v>
      </c>
      <c r="I341" s="11">
        <f t="shared" ref="I341:J341" si="143">I342+I355</f>
        <v>39960.520000000004</v>
      </c>
      <c r="J341" s="11">
        <f t="shared" si="143"/>
        <v>39918.403000000006</v>
      </c>
    </row>
    <row r="342" spans="1:10" ht="141.75" outlineLevel="4" x14ac:dyDescent="0.25">
      <c r="A342" s="12" t="s">
        <v>410</v>
      </c>
      <c r="B342" s="13" t="s">
        <v>29</v>
      </c>
      <c r="C342" s="13" t="s">
        <v>32</v>
      </c>
      <c r="D342" s="13" t="s">
        <v>4</v>
      </c>
      <c r="E342" s="13" t="s">
        <v>522</v>
      </c>
      <c r="F342" s="13" t="s">
        <v>2</v>
      </c>
      <c r="G342" s="11">
        <f>G343+G353</f>
        <v>33765.050000000003</v>
      </c>
      <c r="H342" s="11">
        <f>H343+H353</f>
        <v>39792.823000000004</v>
      </c>
      <c r="I342" s="11">
        <f t="shared" ref="I342:J342" si="144">I343+I353</f>
        <v>39853.65</v>
      </c>
      <c r="J342" s="11">
        <f t="shared" si="144"/>
        <v>39811.533000000003</v>
      </c>
    </row>
    <row r="343" spans="1:10" ht="110.25" outlineLevel="4" x14ac:dyDescent="0.25">
      <c r="A343" s="15" t="s">
        <v>126</v>
      </c>
      <c r="B343" s="13" t="s">
        <v>29</v>
      </c>
      <c r="C343" s="13" t="s">
        <v>32</v>
      </c>
      <c r="D343" s="13" t="s">
        <v>4</v>
      </c>
      <c r="E343" s="13" t="s">
        <v>306</v>
      </c>
      <c r="F343" s="13" t="s">
        <v>2</v>
      </c>
      <c r="G343" s="11">
        <f>SUM(G344:G352)</f>
        <v>33765.050000000003</v>
      </c>
      <c r="H343" s="11">
        <f>SUM(H344:H352)</f>
        <v>35474.203000000001</v>
      </c>
      <c r="I343" s="11">
        <f t="shared" ref="I343:J343" si="145">SUM(I344:I352)</f>
        <v>35535.03</v>
      </c>
      <c r="J343" s="11">
        <f t="shared" si="145"/>
        <v>35492.913</v>
      </c>
    </row>
    <row r="344" spans="1:10" hidden="1" outlineLevel="3" x14ac:dyDescent="0.25">
      <c r="A344" s="15" t="s">
        <v>692</v>
      </c>
      <c r="B344" s="13" t="s">
        <v>29</v>
      </c>
      <c r="C344" s="13" t="s">
        <v>32</v>
      </c>
      <c r="D344" s="13" t="s">
        <v>4</v>
      </c>
      <c r="E344" s="13" t="s">
        <v>306</v>
      </c>
      <c r="F344" s="13" t="s">
        <v>30</v>
      </c>
      <c r="G344" s="11"/>
      <c r="H344" s="11"/>
      <c r="I344" s="11"/>
      <c r="J344" s="11"/>
    </row>
    <row r="345" spans="1:10" ht="47.25" hidden="1" outlineLevel="4" x14ac:dyDescent="0.25">
      <c r="A345" s="15" t="s">
        <v>693</v>
      </c>
      <c r="B345" s="13" t="s">
        <v>29</v>
      </c>
      <c r="C345" s="13" t="s">
        <v>32</v>
      </c>
      <c r="D345" s="13" t="s">
        <v>4</v>
      </c>
      <c r="E345" s="13" t="s">
        <v>306</v>
      </c>
      <c r="F345" s="13" t="s">
        <v>33</v>
      </c>
      <c r="G345" s="11"/>
      <c r="H345" s="11"/>
      <c r="I345" s="11"/>
      <c r="J345" s="11"/>
    </row>
    <row r="346" spans="1:10" ht="78.75" hidden="1" outlineLevel="4" x14ac:dyDescent="0.25">
      <c r="A346" s="15" t="s">
        <v>694</v>
      </c>
      <c r="B346" s="13" t="s">
        <v>29</v>
      </c>
      <c r="C346" s="13" t="s">
        <v>32</v>
      </c>
      <c r="D346" s="13" t="s">
        <v>4</v>
      </c>
      <c r="E346" s="13" t="s">
        <v>306</v>
      </c>
      <c r="F346" s="13" t="s">
        <v>242</v>
      </c>
      <c r="G346" s="11"/>
      <c r="H346" s="11"/>
      <c r="I346" s="11"/>
      <c r="J346" s="11"/>
    </row>
    <row r="347" spans="1:10" ht="47.25" hidden="1" outlineLevel="3" x14ac:dyDescent="0.25">
      <c r="A347" s="15" t="s">
        <v>65</v>
      </c>
      <c r="B347" s="13" t="s">
        <v>29</v>
      </c>
      <c r="C347" s="13" t="s">
        <v>32</v>
      </c>
      <c r="D347" s="13" t="s">
        <v>4</v>
      </c>
      <c r="E347" s="13" t="s">
        <v>306</v>
      </c>
      <c r="F347" s="13" t="s">
        <v>9</v>
      </c>
      <c r="G347" s="11"/>
      <c r="H347" s="11"/>
      <c r="I347" s="11"/>
      <c r="J347" s="11"/>
    </row>
    <row r="348" spans="1:10" ht="47.25" hidden="1" outlineLevel="4" x14ac:dyDescent="0.25">
      <c r="A348" s="15" t="s">
        <v>63</v>
      </c>
      <c r="B348" s="13" t="s">
        <v>29</v>
      </c>
      <c r="C348" s="13" t="s">
        <v>32</v>
      </c>
      <c r="D348" s="13" t="s">
        <v>4</v>
      </c>
      <c r="E348" s="13" t="s">
        <v>306</v>
      </c>
      <c r="F348" s="13" t="s">
        <v>8</v>
      </c>
      <c r="G348" s="11"/>
      <c r="H348" s="11"/>
      <c r="I348" s="11"/>
      <c r="J348" s="11"/>
    </row>
    <row r="349" spans="1:10" ht="94.5" outlineLevel="3" collapsed="1" x14ac:dyDescent="0.25">
      <c r="A349" s="15" t="s">
        <v>115</v>
      </c>
      <c r="B349" s="13" t="s">
        <v>29</v>
      </c>
      <c r="C349" s="13" t="s">
        <v>32</v>
      </c>
      <c r="D349" s="13" t="s">
        <v>4</v>
      </c>
      <c r="E349" s="13" t="s">
        <v>306</v>
      </c>
      <c r="F349" s="13" t="s">
        <v>31</v>
      </c>
      <c r="G349" s="11">
        <v>33652.04</v>
      </c>
      <c r="H349" s="11">
        <f>35006.421-60.827</f>
        <v>34945.594000000005</v>
      </c>
      <c r="I349" s="11">
        <v>35006.421000000002</v>
      </c>
      <c r="J349" s="11">
        <v>35006.218999999997</v>
      </c>
    </row>
    <row r="350" spans="1:10" ht="31.5" outlineLevel="3" x14ac:dyDescent="0.25">
      <c r="A350" s="15" t="s">
        <v>119</v>
      </c>
      <c r="B350" s="13" t="s">
        <v>29</v>
      </c>
      <c r="C350" s="13" t="s">
        <v>32</v>
      </c>
      <c r="D350" s="13" t="s">
        <v>4</v>
      </c>
      <c r="E350" s="13" t="s">
        <v>306</v>
      </c>
      <c r="F350" s="13" t="s">
        <v>34</v>
      </c>
      <c r="G350" s="11">
        <v>113.01</v>
      </c>
      <c r="H350" s="11">
        <v>528.60900000000004</v>
      </c>
      <c r="I350" s="11">
        <v>528.60900000000004</v>
      </c>
      <c r="J350" s="11">
        <v>486.69400000000002</v>
      </c>
    </row>
    <row r="351" spans="1:10" ht="31.5" hidden="1" outlineLevel="3" x14ac:dyDescent="0.25">
      <c r="A351" s="15" t="s">
        <v>66</v>
      </c>
      <c r="B351" s="13" t="s">
        <v>29</v>
      </c>
      <c r="C351" s="13" t="s">
        <v>32</v>
      </c>
      <c r="D351" s="13" t="s">
        <v>4</v>
      </c>
      <c r="E351" s="13" t="s">
        <v>306</v>
      </c>
      <c r="F351" s="13" t="s">
        <v>10</v>
      </c>
      <c r="G351" s="11"/>
      <c r="H351" s="11"/>
      <c r="I351" s="11"/>
      <c r="J351" s="11"/>
    </row>
    <row r="352" spans="1:10" hidden="1" outlineLevel="4" x14ac:dyDescent="0.25">
      <c r="A352" s="15" t="s">
        <v>120</v>
      </c>
      <c r="B352" s="13" t="s">
        <v>29</v>
      </c>
      <c r="C352" s="13" t="s">
        <v>32</v>
      </c>
      <c r="D352" s="13" t="s">
        <v>4</v>
      </c>
      <c r="E352" s="13" t="s">
        <v>306</v>
      </c>
      <c r="F352" s="13" t="s">
        <v>35</v>
      </c>
      <c r="G352" s="11"/>
      <c r="H352" s="11"/>
      <c r="I352" s="11"/>
      <c r="J352" s="11"/>
    </row>
    <row r="353" spans="1:10" ht="63" outlineLevel="4" x14ac:dyDescent="0.25">
      <c r="A353" s="15" t="s">
        <v>127</v>
      </c>
      <c r="B353" s="13" t="s">
        <v>29</v>
      </c>
      <c r="C353" s="13" t="s">
        <v>32</v>
      </c>
      <c r="D353" s="13" t="s">
        <v>4</v>
      </c>
      <c r="E353" s="13" t="s">
        <v>307</v>
      </c>
      <c r="F353" s="13" t="s">
        <v>2</v>
      </c>
      <c r="G353" s="11">
        <f>G354</f>
        <v>0</v>
      </c>
      <c r="H353" s="11">
        <f>H354</f>
        <v>4318.62</v>
      </c>
      <c r="I353" s="11">
        <f t="shared" ref="I353:J353" si="146">I354</f>
        <v>4318.62</v>
      </c>
      <c r="J353" s="11">
        <f t="shared" si="146"/>
        <v>4318.62</v>
      </c>
    </row>
    <row r="354" spans="1:10" ht="94.5" outlineLevel="4" x14ac:dyDescent="0.25">
      <c r="A354" s="15" t="s">
        <v>115</v>
      </c>
      <c r="B354" s="13" t="s">
        <v>29</v>
      </c>
      <c r="C354" s="13" t="s">
        <v>32</v>
      </c>
      <c r="D354" s="13" t="s">
        <v>4</v>
      </c>
      <c r="E354" s="13" t="s">
        <v>307</v>
      </c>
      <c r="F354" s="13" t="s">
        <v>31</v>
      </c>
      <c r="G354" s="11"/>
      <c r="H354" s="11">
        <v>4318.62</v>
      </c>
      <c r="I354" s="11">
        <v>4318.62</v>
      </c>
      <c r="J354" s="11">
        <v>4318.62</v>
      </c>
    </row>
    <row r="355" spans="1:10" ht="110.25" outlineLevel="4" x14ac:dyDescent="0.25">
      <c r="A355" s="15" t="s">
        <v>128</v>
      </c>
      <c r="B355" s="13" t="s">
        <v>29</v>
      </c>
      <c r="C355" s="13" t="s">
        <v>32</v>
      </c>
      <c r="D355" s="13" t="s">
        <v>4</v>
      </c>
      <c r="E355" s="13" t="s">
        <v>308</v>
      </c>
      <c r="F355" s="13" t="s">
        <v>2</v>
      </c>
      <c r="G355" s="11">
        <f>SUM(G356:G357)</f>
        <v>0</v>
      </c>
      <c r="H355" s="11">
        <f>SUM(H356:H357)</f>
        <v>106.87</v>
      </c>
      <c r="I355" s="11">
        <f t="shared" ref="I355:J355" si="147">SUM(I356:I357)</f>
        <v>106.87</v>
      </c>
      <c r="J355" s="11">
        <f t="shared" si="147"/>
        <v>106.87</v>
      </c>
    </row>
    <row r="356" spans="1:10" ht="47.25" outlineLevel="3" x14ac:dyDescent="0.25">
      <c r="A356" s="15" t="s">
        <v>63</v>
      </c>
      <c r="B356" s="13" t="s">
        <v>29</v>
      </c>
      <c r="C356" s="13" t="s">
        <v>32</v>
      </c>
      <c r="D356" s="13" t="s">
        <v>4</v>
      </c>
      <c r="E356" s="13" t="s">
        <v>308</v>
      </c>
      <c r="F356" s="13" t="s">
        <v>8</v>
      </c>
      <c r="G356" s="11"/>
      <c r="H356" s="11">
        <f>47.87+50</f>
        <v>97.87</v>
      </c>
      <c r="I356" s="11">
        <v>97.87</v>
      </c>
      <c r="J356" s="11">
        <v>97.87</v>
      </c>
    </row>
    <row r="357" spans="1:10" ht="94.5" outlineLevel="3" x14ac:dyDescent="0.25">
      <c r="A357" s="15" t="s">
        <v>115</v>
      </c>
      <c r="B357" s="13" t="s">
        <v>29</v>
      </c>
      <c r="C357" s="13" t="s">
        <v>32</v>
      </c>
      <c r="D357" s="13" t="s">
        <v>4</v>
      </c>
      <c r="E357" s="13" t="s">
        <v>308</v>
      </c>
      <c r="F357" s="13" t="s">
        <v>31</v>
      </c>
      <c r="G357" s="11"/>
      <c r="H357" s="11">
        <v>9</v>
      </c>
      <c r="I357" s="11">
        <v>9</v>
      </c>
      <c r="J357" s="11">
        <v>9</v>
      </c>
    </row>
    <row r="358" spans="1:10" ht="63" outlineLevel="3" x14ac:dyDescent="0.25">
      <c r="A358" s="12" t="s">
        <v>412</v>
      </c>
      <c r="B358" s="13" t="s">
        <v>29</v>
      </c>
      <c r="C358" s="13" t="s">
        <v>32</v>
      </c>
      <c r="D358" s="13" t="s">
        <v>4</v>
      </c>
      <c r="E358" s="13" t="s">
        <v>524</v>
      </c>
      <c r="F358" s="13" t="s">
        <v>2</v>
      </c>
      <c r="G358" s="11">
        <f>G359</f>
        <v>1383.7570000000001</v>
      </c>
      <c r="H358" s="11">
        <f>H359</f>
        <v>940.18100000000004</v>
      </c>
      <c r="I358" s="11">
        <f t="shared" ref="I358:J359" si="148">I359</f>
        <v>940.18100000000004</v>
      </c>
      <c r="J358" s="11">
        <f t="shared" si="148"/>
        <v>940.18100000000004</v>
      </c>
    </row>
    <row r="359" spans="1:10" ht="126" outlineLevel="4" x14ac:dyDescent="0.25">
      <c r="A359" s="12" t="s">
        <v>413</v>
      </c>
      <c r="B359" s="13" t="s">
        <v>29</v>
      </c>
      <c r="C359" s="13" t="s">
        <v>32</v>
      </c>
      <c r="D359" s="13" t="s">
        <v>4</v>
      </c>
      <c r="E359" s="13" t="s">
        <v>525</v>
      </c>
      <c r="F359" s="13" t="s">
        <v>2</v>
      </c>
      <c r="G359" s="11">
        <f>G360</f>
        <v>1383.7570000000001</v>
      </c>
      <c r="H359" s="11">
        <f>H360</f>
        <v>940.18100000000004</v>
      </c>
      <c r="I359" s="11">
        <f t="shared" si="148"/>
        <v>940.18100000000004</v>
      </c>
      <c r="J359" s="11">
        <f t="shared" si="148"/>
        <v>940.18100000000004</v>
      </c>
    </row>
    <row r="360" spans="1:10" ht="94.5" outlineLevel="4" x14ac:dyDescent="0.25">
      <c r="A360" s="15" t="s">
        <v>121</v>
      </c>
      <c r="B360" s="13" t="s">
        <v>29</v>
      </c>
      <c r="C360" s="13" t="s">
        <v>32</v>
      </c>
      <c r="D360" s="13" t="s">
        <v>4</v>
      </c>
      <c r="E360" s="13" t="s">
        <v>239</v>
      </c>
      <c r="F360" s="13" t="s">
        <v>2</v>
      </c>
      <c r="G360" s="11">
        <f>SUM(G361:G364)</f>
        <v>1383.7570000000001</v>
      </c>
      <c r="H360" s="11">
        <f>SUM(H361:H364)</f>
        <v>940.18100000000004</v>
      </c>
      <c r="I360" s="11">
        <f t="shared" ref="I360:J360" si="149">SUM(I361:I364)</f>
        <v>940.18100000000004</v>
      </c>
      <c r="J360" s="11">
        <f t="shared" si="149"/>
        <v>940.18100000000004</v>
      </c>
    </row>
    <row r="361" spans="1:10" hidden="1" outlineLevel="3" x14ac:dyDescent="0.25">
      <c r="A361" s="15" t="s">
        <v>692</v>
      </c>
      <c r="B361" s="13" t="s">
        <v>29</v>
      </c>
      <c r="C361" s="13" t="s">
        <v>32</v>
      </c>
      <c r="D361" s="13" t="s">
        <v>4</v>
      </c>
      <c r="E361" s="13" t="s">
        <v>239</v>
      </c>
      <c r="F361" s="13" t="s">
        <v>30</v>
      </c>
      <c r="G361" s="11"/>
      <c r="H361" s="11"/>
      <c r="I361" s="11"/>
      <c r="J361" s="11"/>
    </row>
    <row r="362" spans="1:10" ht="78.75" hidden="1" outlineLevel="4" x14ac:dyDescent="0.25">
      <c r="A362" s="15" t="s">
        <v>694</v>
      </c>
      <c r="B362" s="13" t="s">
        <v>29</v>
      </c>
      <c r="C362" s="13" t="s">
        <v>32</v>
      </c>
      <c r="D362" s="13" t="s">
        <v>4</v>
      </c>
      <c r="E362" s="13" t="s">
        <v>239</v>
      </c>
      <c r="F362" s="13" t="s">
        <v>242</v>
      </c>
      <c r="G362" s="11"/>
      <c r="H362" s="11"/>
      <c r="I362" s="11"/>
      <c r="J362" s="11"/>
    </row>
    <row r="363" spans="1:10" ht="47.25" hidden="1" outlineLevel="4" x14ac:dyDescent="0.25">
      <c r="A363" s="15" t="s">
        <v>63</v>
      </c>
      <c r="B363" s="13" t="s">
        <v>29</v>
      </c>
      <c r="C363" s="13" t="s">
        <v>32</v>
      </c>
      <c r="D363" s="13" t="s">
        <v>4</v>
      </c>
      <c r="E363" s="13" t="s">
        <v>239</v>
      </c>
      <c r="F363" s="13" t="s">
        <v>8</v>
      </c>
      <c r="G363" s="11"/>
      <c r="H363" s="11"/>
      <c r="I363" s="11"/>
      <c r="J363" s="11"/>
    </row>
    <row r="364" spans="1:10" ht="94.5" outlineLevel="4" x14ac:dyDescent="0.25">
      <c r="A364" s="15" t="s">
        <v>115</v>
      </c>
      <c r="B364" s="13" t="s">
        <v>29</v>
      </c>
      <c r="C364" s="13" t="s">
        <v>32</v>
      </c>
      <c r="D364" s="13" t="s">
        <v>4</v>
      </c>
      <c r="E364" s="13" t="s">
        <v>239</v>
      </c>
      <c r="F364" s="13" t="s">
        <v>31</v>
      </c>
      <c r="G364" s="11">
        <v>1383.7570000000001</v>
      </c>
      <c r="H364" s="11">
        <v>940.18100000000004</v>
      </c>
      <c r="I364" s="11">
        <v>940.18100000000004</v>
      </c>
      <c r="J364" s="11">
        <v>940.18100000000004</v>
      </c>
    </row>
    <row r="365" spans="1:10" ht="31.5" outlineLevel="4" x14ac:dyDescent="0.25">
      <c r="A365" s="12" t="s">
        <v>416</v>
      </c>
      <c r="B365" s="13" t="s">
        <v>29</v>
      </c>
      <c r="C365" s="13" t="s">
        <v>32</v>
      </c>
      <c r="D365" s="13" t="s">
        <v>4</v>
      </c>
      <c r="E365" s="13" t="s">
        <v>527</v>
      </c>
      <c r="F365" s="13" t="s">
        <v>2</v>
      </c>
      <c r="G365" s="11">
        <f>G366</f>
        <v>3000</v>
      </c>
      <c r="H365" s="11">
        <f>H366</f>
        <v>3871.3009999999999</v>
      </c>
      <c r="I365" s="11">
        <f t="shared" ref="I365:J366" si="150">I366</f>
        <v>3871.3009999999999</v>
      </c>
      <c r="J365" s="11">
        <f t="shared" si="150"/>
        <v>3674.509</v>
      </c>
    </row>
    <row r="366" spans="1:10" ht="63" outlineLevel="4" x14ac:dyDescent="0.25">
      <c r="A366" s="12" t="s">
        <v>417</v>
      </c>
      <c r="B366" s="13" t="s">
        <v>29</v>
      </c>
      <c r="C366" s="13" t="s">
        <v>32</v>
      </c>
      <c r="D366" s="13" t="s">
        <v>4</v>
      </c>
      <c r="E366" s="13" t="s">
        <v>528</v>
      </c>
      <c r="F366" s="13" t="s">
        <v>2</v>
      </c>
      <c r="G366" s="11">
        <f>G367</f>
        <v>3000</v>
      </c>
      <c r="H366" s="11">
        <f>H367</f>
        <v>3871.3009999999999</v>
      </c>
      <c r="I366" s="11">
        <f t="shared" si="150"/>
        <v>3871.3009999999999</v>
      </c>
      <c r="J366" s="11">
        <f t="shared" si="150"/>
        <v>3674.509</v>
      </c>
    </row>
    <row r="367" spans="1:10" ht="63" outlineLevel="4" x14ac:dyDescent="0.25">
      <c r="A367" s="15" t="s">
        <v>130</v>
      </c>
      <c r="B367" s="13" t="s">
        <v>29</v>
      </c>
      <c r="C367" s="13" t="s">
        <v>32</v>
      </c>
      <c r="D367" s="13" t="s">
        <v>4</v>
      </c>
      <c r="E367" s="13" t="s">
        <v>309</v>
      </c>
      <c r="F367" s="13" t="s">
        <v>2</v>
      </c>
      <c r="G367" s="11">
        <f>SUM(G368:G369)</f>
        <v>3000</v>
      </c>
      <c r="H367" s="11">
        <f>SUM(H368:H369)</f>
        <v>3871.3009999999999</v>
      </c>
      <c r="I367" s="11">
        <f t="shared" ref="I367:J367" si="151">SUM(I368:I369)</f>
        <v>3871.3009999999999</v>
      </c>
      <c r="J367" s="11">
        <f t="shared" si="151"/>
        <v>3674.509</v>
      </c>
    </row>
    <row r="368" spans="1:10" ht="47.25" hidden="1" outlineLevel="4" x14ac:dyDescent="0.25">
      <c r="A368" s="15" t="s">
        <v>63</v>
      </c>
      <c r="B368" s="13" t="s">
        <v>29</v>
      </c>
      <c r="C368" s="13" t="s">
        <v>32</v>
      </c>
      <c r="D368" s="13" t="s">
        <v>4</v>
      </c>
      <c r="E368" s="13" t="s">
        <v>309</v>
      </c>
      <c r="F368" s="13" t="s">
        <v>8</v>
      </c>
      <c r="G368" s="11"/>
      <c r="H368" s="11"/>
      <c r="I368" s="11"/>
      <c r="J368" s="11"/>
    </row>
    <row r="369" spans="1:10" ht="94.5" outlineLevel="4" x14ac:dyDescent="0.25">
      <c r="A369" s="15" t="s">
        <v>115</v>
      </c>
      <c r="B369" s="13" t="s">
        <v>29</v>
      </c>
      <c r="C369" s="13" t="s">
        <v>32</v>
      </c>
      <c r="D369" s="13" t="s">
        <v>4</v>
      </c>
      <c r="E369" s="13" t="s">
        <v>309</v>
      </c>
      <c r="F369" s="13" t="s">
        <v>31</v>
      </c>
      <c r="G369" s="11">
        <v>3000</v>
      </c>
      <c r="H369" s="11">
        <v>3871.3009999999999</v>
      </c>
      <c r="I369" s="11">
        <v>3871.3009999999999</v>
      </c>
      <c r="J369" s="11">
        <v>3674.509</v>
      </c>
    </row>
    <row r="370" spans="1:10" ht="220.5" outlineLevel="4" x14ac:dyDescent="0.25">
      <c r="A370" s="15" t="s">
        <v>196</v>
      </c>
      <c r="B370" s="13" t="s">
        <v>29</v>
      </c>
      <c r="C370" s="13" t="s">
        <v>32</v>
      </c>
      <c r="D370" s="13" t="s">
        <v>4</v>
      </c>
      <c r="E370" s="13" t="s">
        <v>220</v>
      </c>
      <c r="F370" s="13" t="s">
        <v>2</v>
      </c>
      <c r="G370" s="11">
        <f>G371</f>
        <v>0</v>
      </c>
      <c r="H370" s="11">
        <f>H371</f>
        <v>457.21600000000001</v>
      </c>
      <c r="I370" s="11">
        <f t="shared" ref="I370:J370" si="152">I371</f>
        <v>457.21600000000001</v>
      </c>
      <c r="J370" s="11">
        <f t="shared" si="152"/>
        <v>457.21600000000001</v>
      </c>
    </row>
    <row r="371" spans="1:10" ht="31.5" outlineLevel="4" x14ac:dyDescent="0.25">
      <c r="A371" s="15" t="s">
        <v>119</v>
      </c>
      <c r="B371" s="13" t="s">
        <v>29</v>
      </c>
      <c r="C371" s="13" t="s">
        <v>32</v>
      </c>
      <c r="D371" s="13" t="s">
        <v>4</v>
      </c>
      <c r="E371" s="13" t="s">
        <v>220</v>
      </c>
      <c r="F371" s="13" t="s">
        <v>34</v>
      </c>
      <c r="G371" s="11"/>
      <c r="H371" s="11">
        <v>457.21600000000001</v>
      </c>
      <c r="I371" s="11">
        <v>457.21600000000001</v>
      </c>
      <c r="J371" s="11">
        <v>457.21600000000001</v>
      </c>
    </row>
    <row r="372" spans="1:10" ht="63" outlineLevel="4" x14ac:dyDescent="0.25">
      <c r="A372" s="12" t="s">
        <v>451</v>
      </c>
      <c r="B372" s="13" t="s">
        <v>29</v>
      </c>
      <c r="C372" s="13" t="s">
        <v>32</v>
      </c>
      <c r="D372" s="13" t="s">
        <v>4</v>
      </c>
      <c r="E372" s="13" t="s">
        <v>563</v>
      </c>
      <c r="F372" s="13" t="s">
        <v>2</v>
      </c>
      <c r="G372" s="11">
        <f>G373+G402</f>
        <v>319168.53999999998</v>
      </c>
      <c r="H372" s="11">
        <f>H373+H402</f>
        <v>372841.19500000001</v>
      </c>
      <c r="I372" s="11">
        <f t="shared" ref="I372:J372" si="153">I373+I402</f>
        <v>373842.31300000002</v>
      </c>
      <c r="J372" s="11">
        <f t="shared" si="153"/>
        <v>370504.16899999999</v>
      </c>
    </row>
    <row r="373" spans="1:10" ht="110.25" outlineLevel="4" x14ac:dyDescent="0.25">
      <c r="A373" s="12" t="s">
        <v>452</v>
      </c>
      <c r="B373" s="13" t="s">
        <v>29</v>
      </c>
      <c r="C373" s="13" t="s">
        <v>32</v>
      </c>
      <c r="D373" s="13" t="s">
        <v>4</v>
      </c>
      <c r="E373" s="13" t="s">
        <v>564</v>
      </c>
      <c r="F373" s="13" t="s">
        <v>2</v>
      </c>
      <c r="G373" s="11">
        <f>G377+G387+G398+G400+G374</f>
        <v>319118.53999999998</v>
      </c>
      <c r="H373" s="11">
        <f>H377+H387+H398+H400+H374</f>
        <v>371664.538</v>
      </c>
      <c r="I373" s="11">
        <f t="shared" ref="I373:J373" si="154">I377+I387+I398+I400+I374</f>
        <v>372665.65600000002</v>
      </c>
      <c r="J373" s="11">
        <f t="shared" si="154"/>
        <v>369330.04300000001</v>
      </c>
    </row>
    <row r="374" spans="1:10" ht="31.5" outlineLevel="4" x14ac:dyDescent="0.25">
      <c r="A374" s="12" t="s">
        <v>782</v>
      </c>
      <c r="B374" s="13" t="s">
        <v>29</v>
      </c>
      <c r="C374" s="13" t="s">
        <v>32</v>
      </c>
      <c r="D374" s="13" t="s">
        <v>4</v>
      </c>
      <c r="E374" s="13" t="s">
        <v>321</v>
      </c>
      <c r="F374" s="13" t="s">
        <v>2</v>
      </c>
      <c r="G374" s="11">
        <f>SUM(G375:G376)</f>
        <v>0</v>
      </c>
      <c r="H374" s="11">
        <f>SUM(H375:H376)</f>
        <v>138.07999999999998</v>
      </c>
      <c r="I374" s="11">
        <f t="shared" ref="I374:J374" si="155">SUM(I375:I376)</f>
        <v>138.07999999999998</v>
      </c>
      <c r="J374" s="11">
        <f t="shared" si="155"/>
        <v>138.07999999999998</v>
      </c>
    </row>
    <row r="375" spans="1:10" ht="94.5" outlineLevel="4" x14ac:dyDescent="0.25">
      <c r="A375" s="15" t="s">
        <v>115</v>
      </c>
      <c r="B375" s="13" t="s">
        <v>29</v>
      </c>
      <c r="C375" s="13" t="s">
        <v>32</v>
      </c>
      <c r="D375" s="13" t="s">
        <v>4</v>
      </c>
      <c r="E375" s="13" t="s">
        <v>321</v>
      </c>
      <c r="F375" s="13" t="s">
        <v>31</v>
      </c>
      <c r="G375" s="11"/>
      <c r="H375" s="11">
        <v>28</v>
      </c>
      <c r="I375" s="11">
        <v>28</v>
      </c>
      <c r="J375" s="11">
        <v>28</v>
      </c>
    </row>
    <row r="376" spans="1:10" ht="31.5" outlineLevel="4" x14ac:dyDescent="0.25">
      <c r="A376" s="15" t="s">
        <v>119</v>
      </c>
      <c r="B376" s="13" t="s">
        <v>29</v>
      </c>
      <c r="C376" s="13" t="s">
        <v>32</v>
      </c>
      <c r="D376" s="13" t="s">
        <v>4</v>
      </c>
      <c r="E376" s="13" t="s">
        <v>321</v>
      </c>
      <c r="F376" s="13" t="s">
        <v>34</v>
      </c>
      <c r="G376" s="11"/>
      <c r="H376" s="11">
        <v>110.08</v>
      </c>
      <c r="I376" s="11">
        <v>110.08</v>
      </c>
      <c r="J376" s="11">
        <v>110.08</v>
      </c>
    </row>
    <row r="377" spans="1:10" ht="110.25" outlineLevel="4" x14ac:dyDescent="0.25">
      <c r="A377" s="15" t="s">
        <v>380</v>
      </c>
      <c r="B377" s="13" t="s">
        <v>29</v>
      </c>
      <c r="C377" s="13" t="s">
        <v>32</v>
      </c>
      <c r="D377" s="13" t="s">
        <v>4</v>
      </c>
      <c r="E377" s="13" t="s">
        <v>240</v>
      </c>
      <c r="F377" s="13" t="s">
        <v>2</v>
      </c>
      <c r="G377" s="11">
        <f>G378+G379+G380+G381+G382</f>
        <v>231099</v>
      </c>
      <c r="H377" s="11">
        <f>H378+H379+H380+H381+H382</f>
        <v>245702.3</v>
      </c>
      <c r="I377" s="11">
        <f t="shared" ref="I377:J377" si="156">I378+I379+I380+I381+I382</f>
        <v>245702.3</v>
      </c>
      <c r="J377" s="11">
        <f t="shared" si="156"/>
        <v>245702.3</v>
      </c>
    </row>
    <row r="378" spans="1:10" hidden="1" outlineLevel="3" x14ac:dyDescent="0.25">
      <c r="A378" s="15" t="s">
        <v>692</v>
      </c>
      <c r="B378" s="13" t="s">
        <v>29</v>
      </c>
      <c r="C378" s="13" t="s">
        <v>32</v>
      </c>
      <c r="D378" s="13" t="s">
        <v>4</v>
      </c>
      <c r="E378" s="13" t="s">
        <v>240</v>
      </c>
      <c r="F378" s="13" t="s">
        <v>30</v>
      </c>
      <c r="G378" s="11"/>
      <c r="H378" s="11"/>
      <c r="I378" s="11"/>
      <c r="J378" s="11"/>
    </row>
    <row r="379" spans="1:10" ht="78.75" hidden="1" outlineLevel="4" x14ac:dyDescent="0.25">
      <c r="A379" s="15" t="s">
        <v>694</v>
      </c>
      <c r="B379" s="13" t="s">
        <v>29</v>
      </c>
      <c r="C379" s="13" t="s">
        <v>32</v>
      </c>
      <c r="D379" s="13" t="s">
        <v>4</v>
      </c>
      <c r="E379" s="13" t="s">
        <v>240</v>
      </c>
      <c r="F379" s="13" t="s">
        <v>242</v>
      </c>
      <c r="G379" s="11"/>
      <c r="H379" s="11"/>
      <c r="I379" s="11"/>
      <c r="J379" s="11"/>
    </row>
    <row r="380" spans="1:10" ht="47.25" outlineLevel="3" collapsed="1" x14ac:dyDescent="0.25">
      <c r="A380" s="15" t="s">
        <v>63</v>
      </c>
      <c r="B380" s="13" t="s">
        <v>29</v>
      </c>
      <c r="C380" s="13" t="s">
        <v>32</v>
      </c>
      <c r="D380" s="13" t="s">
        <v>4</v>
      </c>
      <c r="E380" s="13" t="s">
        <v>240</v>
      </c>
      <c r="F380" s="13" t="s">
        <v>8</v>
      </c>
      <c r="G380" s="11">
        <v>2260</v>
      </c>
      <c r="H380" s="11">
        <v>2260</v>
      </c>
      <c r="I380" s="11">
        <v>2260</v>
      </c>
      <c r="J380" s="11">
        <v>2260</v>
      </c>
    </row>
    <row r="381" spans="1:10" ht="94.5" outlineLevel="3" x14ac:dyDescent="0.25">
      <c r="A381" s="15" t="s">
        <v>115</v>
      </c>
      <c r="B381" s="13" t="s">
        <v>29</v>
      </c>
      <c r="C381" s="13" t="s">
        <v>32</v>
      </c>
      <c r="D381" s="13" t="s">
        <v>4</v>
      </c>
      <c r="E381" s="13" t="s">
        <v>240</v>
      </c>
      <c r="F381" s="13" t="s">
        <v>31</v>
      </c>
      <c r="G381" s="11">
        <v>228839</v>
      </c>
      <c r="H381" s="11">
        <v>242532.473</v>
      </c>
      <c r="I381" s="11">
        <v>242532.473</v>
      </c>
      <c r="J381" s="11">
        <v>242532.473</v>
      </c>
    </row>
    <row r="382" spans="1:10" ht="31.5" outlineLevel="3" x14ac:dyDescent="0.25">
      <c r="A382" s="15" t="s">
        <v>119</v>
      </c>
      <c r="B382" s="13" t="s">
        <v>29</v>
      </c>
      <c r="C382" s="13" t="s">
        <v>32</v>
      </c>
      <c r="D382" s="13" t="s">
        <v>4</v>
      </c>
      <c r="E382" s="13" t="s">
        <v>240</v>
      </c>
      <c r="F382" s="13" t="s">
        <v>34</v>
      </c>
      <c r="G382" s="11"/>
      <c r="H382" s="11">
        <v>909.827</v>
      </c>
      <c r="I382" s="11">
        <v>909.827</v>
      </c>
      <c r="J382" s="11">
        <v>909.827</v>
      </c>
    </row>
    <row r="383" spans="1:10" ht="141.75" hidden="1" outlineLevel="4" x14ac:dyDescent="0.25">
      <c r="A383" s="15" t="s">
        <v>310</v>
      </c>
      <c r="B383" s="13" t="s">
        <v>29</v>
      </c>
      <c r="C383" s="13" t="s">
        <v>32</v>
      </c>
      <c r="D383" s="13" t="s">
        <v>4</v>
      </c>
      <c r="E383" s="13" t="s">
        <v>311</v>
      </c>
      <c r="F383" s="13" t="s">
        <v>2</v>
      </c>
      <c r="G383" s="11">
        <f>SUM(G384:G386)</f>
        <v>0</v>
      </c>
      <c r="H383" s="11">
        <f>SUM(H384:H386)</f>
        <v>0</v>
      </c>
      <c r="I383" s="11">
        <f t="shared" ref="I383:J383" si="157">SUM(I384:I386)</f>
        <v>0</v>
      </c>
      <c r="J383" s="11">
        <f t="shared" si="157"/>
        <v>0</v>
      </c>
    </row>
    <row r="384" spans="1:10" hidden="1" outlineLevel="2" x14ac:dyDescent="0.25">
      <c r="A384" s="15" t="s">
        <v>692</v>
      </c>
      <c r="B384" s="13" t="s">
        <v>29</v>
      </c>
      <c r="C384" s="13" t="s">
        <v>32</v>
      </c>
      <c r="D384" s="13" t="s">
        <v>4</v>
      </c>
      <c r="E384" s="13" t="s">
        <v>311</v>
      </c>
      <c r="F384" s="13" t="s">
        <v>30</v>
      </c>
      <c r="G384" s="11"/>
      <c r="H384" s="11"/>
      <c r="I384" s="11"/>
      <c r="J384" s="11"/>
    </row>
    <row r="385" spans="1:10" ht="78.75" hidden="1" outlineLevel="3" x14ac:dyDescent="0.25">
      <c r="A385" s="15" t="s">
        <v>694</v>
      </c>
      <c r="B385" s="13" t="s">
        <v>29</v>
      </c>
      <c r="C385" s="13" t="s">
        <v>32</v>
      </c>
      <c r="D385" s="13" t="s">
        <v>4</v>
      </c>
      <c r="E385" s="13" t="s">
        <v>311</v>
      </c>
      <c r="F385" s="13" t="s">
        <v>242</v>
      </c>
      <c r="G385" s="11"/>
      <c r="H385" s="11"/>
      <c r="I385" s="11"/>
      <c r="J385" s="11"/>
    </row>
    <row r="386" spans="1:10" ht="94.5" hidden="1" outlineLevel="4" x14ac:dyDescent="0.25">
      <c r="A386" s="15" t="s">
        <v>115</v>
      </c>
      <c r="B386" s="13" t="s">
        <v>29</v>
      </c>
      <c r="C386" s="13" t="s">
        <v>32</v>
      </c>
      <c r="D386" s="13" t="s">
        <v>4</v>
      </c>
      <c r="E386" s="13" t="s">
        <v>311</v>
      </c>
      <c r="F386" s="13" t="s">
        <v>31</v>
      </c>
      <c r="G386" s="11"/>
      <c r="H386" s="11"/>
      <c r="I386" s="11"/>
      <c r="J386" s="11"/>
    </row>
    <row r="387" spans="1:10" ht="110.25" outlineLevel="4" x14ac:dyDescent="0.25">
      <c r="A387" s="15" t="s">
        <v>131</v>
      </c>
      <c r="B387" s="13" t="s">
        <v>29</v>
      </c>
      <c r="C387" s="13" t="s">
        <v>32</v>
      </c>
      <c r="D387" s="13" t="s">
        <v>4</v>
      </c>
      <c r="E387" s="13" t="s">
        <v>312</v>
      </c>
      <c r="F387" s="13" t="s">
        <v>2</v>
      </c>
      <c r="G387" s="11">
        <f>SUM(G388:G397)</f>
        <v>88019.54</v>
      </c>
      <c r="H387" s="11">
        <f>SUM(H388:H397)</f>
        <v>124410.288</v>
      </c>
      <c r="I387" s="11">
        <f t="shared" ref="I387:J387" si="158">SUM(I388:I397)</f>
        <v>125411.406</v>
      </c>
      <c r="J387" s="11">
        <f t="shared" si="158"/>
        <v>122075.79299999999</v>
      </c>
    </row>
    <row r="388" spans="1:10" hidden="1" outlineLevel="3" x14ac:dyDescent="0.25">
      <c r="A388" s="15" t="s">
        <v>692</v>
      </c>
      <c r="B388" s="13" t="s">
        <v>29</v>
      </c>
      <c r="C388" s="13" t="s">
        <v>32</v>
      </c>
      <c r="D388" s="13" t="s">
        <v>4</v>
      </c>
      <c r="E388" s="13" t="s">
        <v>312</v>
      </c>
      <c r="F388" s="13" t="s">
        <v>30</v>
      </c>
      <c r="G388" s="11"/>
      <c r="H388" s="11"/>
      <c r="I388" s="11"/>
      <c r="J388" s="11"/>
    </row>
    <row r="389" spans="1:10" ht="47.25" hidden="1" outlineLevel="4" x14ac:dyDescent="0.25">
      <c r="A389" s="15" t="s">
        <v>693</v>
      </c>
      <c r="B389" s="13" t="s">
        <v>29</v>
      </c>
      <c r="C389" s="13" t="s">
        <v>32</v>
      </c>
      <c r="D389" s="13" t="s">
        <v>4</v>
      </c>
      <c r="E389" s="13" t="s">
        <v>312</v>
      </c>
      <c r="F389" s="13" t="s">
        <v>33</v>
      </c>
      <c r="G389" s="11"/>
      <c r="H389" s="11"/>
      <c r="I389" s="11"/>
      <c r="J389" s="11"/>
    </row>
    <row r="390" spans="1:10" ht="78.75" hidden="1" outlineLevel="2" x14ac:dyDescent="0.25">
      <c r="A390" s="15" t="s">
        <v>694</v>
      </c>
      <c r="B390" s="13" t="s">
        <v>29</v>
      </c>
      <c r="C390" s="13" t="s">
        <v>32</v>
      </c>
      <c r="D390" s="13" t="s">
        <v>4</v>
      </c>
      <c r="E390" s="13" t="s">
        <v>312</v>
      </c>
      <c r="F390" s="13" t="s">
        <v>242</v>
      </c>
      <c r="G390" s="11"/>
      <c r="H390" s="11"/>
      <c r="I390" s="11"/>
      <c r="J390" s="11"/>
    </row>
    <row r="391" spans="1:10" ht="47.25" hidden="1" outlineLevel="2" x14ac:dyDescent="0.25">
      <c r="A391" s="15" t="s">
        <v>132</v>
      </c>
      <c r="B391" s="13" t="s">
        <v>29</v>
      </c>
      <c r="C391" s="13" t="s">
        <v>32</v>
      </c>
      <c r="D391" s="13" t="s">
        <v>4</v>
      </c>
      <c r="E391" s="13" t="s">
        <v>312</v>
      </c>
      <c r="F391" s="13" t="s">
        <v>37</v>
      </c>
      <c r="G391" s="11"/>
      <c r="H391" s="11"/>
      <c r="I391" s="11"/>
      <c r="J391" s="11"/>
    </row>
    <row r="392" spans="1:10" ht="47.25" hidden="1" outlineLevel="3" x14ac:dyDescent="0.25">
      <c r="A392" s="15" t="s">
        <v>65</v>
      </c>
      <c r="B392" s="13" t="s">
        <v>29</v>
      </c>
      <c r="C392" s="13" t="s">
        <v>32</v>
      </c>
      <c r="D392" s="13" t="s">
        <v>4</v>
      </c>
      <c r="E392" s="13" t="s">
        <v>312</v>
      </c>
      <c r="F392" s="13" t="s">
        <v>9</v>
      </c>
      <c r="G392" s="11"/>
      <c r="H392" s="11"/>
      <c r="I392" s="11"/>
      <c r="J392" s="11"/>
    </row>
    <row r="393" spans="1:10" ht="47.25" hidden="1" outlineLevel="3" x14ac:dyDescent="0.25">
      <c r="A393" s="15" t="s">
        <v>63</v>
      </c>
      <c r="B393" s="13" t="s">
        <v>29</v>
      </c>
      <c r="C393" s="13" t="s">
        <v>32</v>
      </c>
      <c r="D393" s="13" t="s">
        <v>4</v>
      </c>
      <c r="E393" s="13" t="s">
        <v>312</v>
      </c>
      <c r="F393" s="13" t="s">
        <v>8</v>
      </c>
      <c r="G393" s="11"/>
      <c r="H393" s="11"/>
      <c r="I393" s="11"/>
      <c r="J393" s="11"/>
    </row>
    <row r="394" spans="1:10" ht="94.5" outlineLevel="3" x14ac:dyDescent="0.25">
      <c r="A394" s="15" t="s">
        <v>115</v>
      </c>
      <c r="B394" s="13" t="s">
        <v>29</v>
      </c>
      <c r="C394" s="13" t="s">
        <v>32</v>
      </c>
      <c r="D394" s="13" t="s">
        <v>4</v>
      </c>
      <c r="E394" s="13" t="s">
        <v>312</v>
      </c>
      <c r="F394" s="13" t="s">
        <v>31</v>
      </c>
      <c r="G394" s="11">
        <v>87539.26</v>
      </c>
      <c r="H394" s="11">
        <f>106933.179-1001.118</f>
        <v>105932.061</v>
      </c>
      <c r="I394" s="11">
        <v>106933.179</v>
      </c>
      <c r="J394" s="11">
        <v>106585.601</v>
      </c>
    </row>
    <row r="395" spans="1:10" ht="31.5" outlineLevel="3" x14ac:dyDescent="0.25">
      <c r="A395" s="15" t="s">
        <v>119</v>
      </c>
      <c r="B395" s="13" t="s">
        <v>29</v>
      </c>
      <c r="C395" s="13" t="s">
        <v>32</v>
      </c>
      <c r="D395" s="13" t="s">
        <v>4</v>
      </c>
      <c r="E395" s="13" t="s">
        <v>312</v>
      </c>
      <c r="F395" s="13" t="s">
        <v>34</v>
      </c>
      <c r="G395" s="11">
        <v>480.28</v>
      </c>
      <c r="H395" s="11">
        <v>18478.226999999999</v>
      </c>
      <c r="I395" s="11">
        <v>18478.226999999999</v>
      </c>
      <c r="J395" s="11">
        <v>15490.191999999999</v>
      </c>
    </row>
    <row r="396" spans="1:10" ht="31.5" hidden="1" outlineLevel="3" x14ac:dyDescent="0.25">
      <c r="A396" s="15" t="s">
        <v>66</v>
      </c>
      <c r="B396" s="13" t="s">
        <v>29</v>
      </c>
      <c r="C396" s="13" t="s">
        <v>32</v>
      </c>
      <c r="D396" s="13" t="s">
        <v>4</v>
      </c>
      <c r="E396" s="13" t="s">
        <v>312</v>
      </c>
      <c r="F396" s="13" t="s">
        <v>10</v>
      </c>
      <c r="G396" s="11"/>
      <c r="H396" s="11"/>
      <c r="I396" s="11"/>
      <c r="J396" s="11"/>
    </row>
    <row r="397" spans="1:10" hidden="1" outlineLevel="4" x14ac:dyDescent="0.25">
      <c r="A397" s="15" t="s">
        <v>120</v>
      </c>
      <c r="B397" s="13" t="s">
        <v>29</v>
      </c>
      <c r="C397" s="13" t="s">
        <v>32</v>
      </c>
      <c r="D397" s="13" t="s">
        <v>4</v>
      </c>
      <c r="E397" s="13" t="s">
        <v>312</v>
      </c>
      <c r="F397" s="13" t="s">
        <v>35</v>
      </c>
      <c r="G397" s="11"/>
      <c r="H397" s="11"/>
      <c r="I397" s="11"/>
      <c r="J397" s="11"/>
    </row>
    <row r="398" spans="1:10" ht="94.5" outlineLevel="4" x14ac:dyDescent="0.25">
      <c r="A398" s="15" t="s">
        <v>736</v>
      </c>
      <c r="B398" s="13" t="s">
        <v>29</v>
      </c>
      <c r="C398" s="13" t="s">
        <v>32</v>
      </c>
      <c r="D398" s="13" t="s">
        <v>4</v>
      </c>
      <c r="E398" s="13" t="s">
        <v>734</v>
      </c>
      <c r="F398" s="13" t="s">
        <v>2</v>
      </c>
      <c r="G398" s="11">
        <f>G399</f>
        <v>0</v>
      </c>
      <c r="H398" s="11">
        <f>H399</f>
        <v>1282.05</v>
      </c>
      <c r="I398" s="11">
        <f t="shared" ref="I398:J398" si="159">I399</f>
        <v>1282.05</v>
      </c>
      <c r="J398" s="11">
        <f t="shared" si="159"/>
        <v>1282.05</v>
      </c>
    </row>
    <row r="399" spans="1:10" ht="31.5" outlineLevel="4" x14ac:dyDescent="0.25">
      <c r="A399" s="15" t="s">
        <v>119</v>
      </c>
      <c r="B399" s="13" t="s">
        <v>29</v>
      </c>
      <c r="C399" s="13" t="s">
        <v>32</v>
      </c>
      <c r="D399" s="13" t="s">
        <v>4</v>
      </c>
      <c r="E399" s="13" t="s">
        <v>734</v>
      </c>
      <c r="F399" s="13" t="s">
        <v>34</v>
      </c>
      <c r="G399" s="11"/>
      <c r="H399" s="11">
        <v>1282.05</v>
      </c>
      <c r="I399" s="11">
        <v>1282.05</v>
      </c>
      <c r="J399" s="11">
        <v>1282.05</v>
      </c>
    </row>
    <row r="400" spans="1:10" ht="94.5" outlineLevel="4" x14ac:dyDescent="0.25">
      <c r="A400" s="15" t="s">
        <v>737</v>
      </c>
      <c r="B400" s="13" t="s">
        <v>29</v>
      </c>
      <c r="C400" s="13" t="s">
        <v>32</v>
      </c>
      <c r="D400" s="13" t="s">
        <v>4</v>
      </c>
      <c r="E400" s="13" t="s">
        <v>735</v>
      </c>
      <c r="F400" s="13" t="s">
        <v>2</v>
      </c>
      <c r="G400" s="11">
        <f>G401</f>
        <v>0</v>
      </c>
      <c r="H400" s="11">
        <f>H401</f>
        <v>131.82</v>
      </c>
      <c r="I400" s="11">
        <f t="shared" ref="I400:J400" si="160">I401</f>
        <v>131.82</v>
      </c>
      <c r="J400" s="11">
        <f t="shared" si="160"/>
        <v>131.82</v>
      </c>
    </row>
    <row r="401" spans="1:10" ht="31.5" outlineLevel="4" x14ac:dyDescent="0.25">
      <c r="A401" s="15" t="s">
        <v>119</v>
      </c>
      <c r="B401" s="13" t="s">
        <v>29</v>
      </c>
      <c r="C401" s="13" t="s">
        <v>32</v>
      </c>
      <c r="D401" s="13" t="s">
        <v>4</v>
      </c>
      <c r="E401" s="13" t="s">
        <v>735</v>
      </c>
      <c r="F401" s="13" t="s">
        <v>34</v>
      </c>
      <c r="G401" s="11"/>
      <c r="H401" s="11">
        <v>131.82</v>
      </c>
      <c r="I401" s="11">
        <v>131.82</v>
      </c>
      <c r="J401" s="11">
        <v>131.82</v>
      </c>
    </row>
    <row r="402" spans="1:10" ht="94.5" outlineLevel="4" x14ac:dyDescent="0.25">
      <c r="A402" s="15" t="s">
        <v>133</v>
      </c>
      <c r="B402" s="13" t="s">
        <v>29</v>
      </c>
      <c r="C402" s="13" t="s">
        <v>32</v>
      </c>
      <c r="D402" s="13" t="s">
        <v>4</v>
      </c>
      <c r="E402" s="13" t="s">
        <v>313</v>
      </c>
      <c r="F402" s="13" t="s">
        <v>2</v>
      </c>
      <c r="G402" s="11">
        <f>SUM(G403:G406)</f>
        <v>50</v>
      </c>
      <c r="H402" s="11">
        <f>SUM(H403:H406)</f>
        <v>1176.6569999999999</v>
      </c>
      <c r="I402" s="11">
        <f t="shared" ref="I402:J402" si="161">SUM(I403:I406)</f>
        <v>1176.6569999999999</v>
      </c>
      <c r="J402" s="11">
        <f t="shared" si="161"/>
        <v>1174.126</v>
      </c>
    </row>
    <row r="403" spans="1:10" ht="78.75" outlineLevel="4" x14ac:dyDescent="0.25">
      <c r="A403" s="15" t="s">
        <v>784</v>
      </c>
      <c r="B403" s="13" t="s">
        <v>29</v>
      </c>
      <c r="C403" s="13" t="s">
        <v>32</v>
      </c>
      <c r="D403" s="13" t="s">
        <v>4</v>
      </c>
      <c r="E403" s="13" t="s">
        <v>313</v>
      </c>
      <c r="F403" s="13" t="s">
        <v>783</v>
      </c>
      <c r="G403" s="11"/>
      <c r="H403" s="11">
        <v>75.16</v>
      </c>
      <c r="I403" s="11">
        <v>75.16</v>
      </c>
      <c r="J403" s="11">
        <v>73.959999999999994</v>
      </c>
    </row>
    <row r="404" spans="1:10" ht="47.25" outlineLevel="2" x14ac:dyDescent="0.25">
      <c r="A404" s="15" t="s">
        <v>63</v>
      </c>
      <c r="B404" s="13" t="s">
        <v>29</v>
      </c>
      <c r="C404" s="13" t="s">
        <v>32</v>
      </c>
      <c r="D404" s="13" t="s">
        <v>4</v>
      </c>
      <c r="E404" s="13" t="s">
        <v>313</v>
      </c>
      <c r="F404" s="13" t="s">
        <v>8</v>
      </c>
      <c r="G404" s="11">
        <v>50</v>
      </c>
      <c r="H404" s="11">
        <v>726.27099999999996</v>
      </c>
      <c r="I404" s="11">
        <v>726.27099999999996</v>
      </c>
      <c r="J404" s="11">
        <v>725.81</v>
      </c>
    </row>
    <row r="405" spans="1:10" ht="94.5" outlineLevel="2" x14ac:dyDescent="0.25">
      <c r="A405" s="15" t="s">
        <v>115</v>
      </c>
      <c r="B405" s="13" t="s">
        <v>29</v>
      </c>
      <c r="C405" s="13" t="s">
        <v>32</v>
      </c>
      <c r="D405" s="13" t="s">
        <v>4</v>
      </c>
      <c r="E405" s="13" t="s">
        <v>313</v>
      </c>
      <c r="F405" s="13" t="s">
        <v>31</v>
      </c>
      <c r="G405" s="11"/>
      <c r="H405" s="11">
        <v>58</v>
      </c>
      <c r="I405" s="11">
        <v>58</v>
      </c>
      <c r="J405" s="11">
        <v>58</v>
      </c>
    </row>
    <row r="406" spans="1:10" outlineLevel="2" x14ac:dyDescent="0.25">
      <c r="A406" s="15" t="s">
        <v>129</v>
      </c>
      <c r="B406" s="13" t="s">
        <v>29</v>
      </c>
      <c r="C406" s="13" t="s">
        <v>32</v>
      </c>
      <c r="D406" s="13" t="s">
        <v>4</v>
      </c>
      <c r="E406" s="13" t="s">
        <v>313</v>
      </c>
      <c r="F406" s="13" t="s">
        <v>36</v>
      </c>
      <c r="G406" s="11"/>
      <c r="H406" s="11">
        <v>317.226</v>
      </c>
      <c r="I406" s="11">
        <v>317.226</v>
      </c>
      <c r="J406" s="11">
        <v>316.35599999999999</v>
      </c>
    </row>
    <row r="407" spans="1:10" ht="63" outlineLevel="2" x14ac:dyDescent="0.25">
      <c r="A407" s="24" t="s">
        <v>213</v>
      </c>
      <c r="B407" s="13" t="s">
        <v>29</v>
      </c>
      <c r="C407" s="13" t="s">
        <v>32</v>
      </c>
      <c r="D407" s="13" t="s">
        <v>4</v>
      </c>
      <c r="E407" s="13" t="s">
        <v>315</v>
      </c>
      <c r="F407" s="13" t="s">
        <v>2</v>
      </c>
      <c r="G407" s="11">
        <f t="shared" ref="G407:H409" si="162">G408</f>
        <v>0</v>
      </c>
      <c r="H407" s="11">
        <f t="shared" si="162"/>
        <v>14.35</v>
      </c>
      <c r="I407" s="11">
        <f t="shared" ref="I407:J409" si="163">I408</f>
        <v>14.35</v>
      </c>
      <c r="J407" s="11">
        <f t="shared" si="163"/>
        <v>14.35</v>
      </c>
    </row>
    <row r="408" spans="1:10" ht="94.5" outlineLevel="3" x14ac:dyDescent="0.25">
      <c r="A408" s="24" t="s">
        <v>214</v>
      </c>
      <c r="B408" s="13" t="s">
        <v>29</v>
      </c>
      <c r="C408" s="13" t="s">
        <v>32</v>
      </c>
      <c r="D408" s="13" t="s">
        <v>4</v>
      </c>
      <c r="E408" s="13" t="s">
        <v>314</v>
      </c>
      <c r="F408" s="13" t="s">
        <v>2</v>
      </c>
      <c r="G408" s="11">
        <f t="shared" si="162"/>
        <v>0</v>
      </c>
      <c r="H408" s="11">
        <f t="shared" si="162"/>
        <v>14.35</v>
      </c>
      <c r="I408" s="11">
        <f t="shared" si="163"/>
        <v>14.35</v>
      </c>
      <c r="J408" s="11">
        <f t="shared" si="163"/>
        <v>14.35</v>
      </c>
    </row>
    <row r="409" spans="1:10" ht="110.25" outlineLevel="4" x14ac:dyDescent="0.25">
      <c r="A409" s="24" t="s">
        <v>215</v>
      </c>
      <c r="B409" s="13" t="s">
        <v>29</v>
      </c>
      <c r="C409" s="13" t="s">
        <v>32</v>
      </c>
      <c r="D409" s="13" t="s">
        <v>4</v>
      </c>
      <c r="E409" s="13" t="s">
        <v>316</v>
      </c>
      <c r="F409" s="13" t="s">
        <v>2</v>
      </c>
      <c r="G409" s="11">
        <f t="shared" si="162"/>
        <v>0</v>
      </c>
      <c r="H409" s="11">
        <f t="shared" si="162"/>
        <v>14.35</v>
      </c>
      <c r="I409" s="11">
        <f t="shared" si="163"/>
        <v>14.35</v>
      </c>
      <c r="J409" s="11">
        <f t="shared" si="163"/>
        <v>14.35</v>
      </c>
    </row>
    <row r="410" spans="1:10" ht="47.25" outlineLevel="3" x14ac:dyDescent="0.25">
      <c r="A410" s="15" t="s">
        <v>63</v>
      </c>
      <c r="B410" s="13" t="s">
        <v>29</v>
      </c>
      <c r="C410" s="13" t="s">
        <v>32</v>
      </c>
      <c r="D410" s="13" t="s">
        <v>4</v>
      </c>
      <c r="E410" s="13" t="s">
        <v>316</v>
      </c>
      <c r="F410" s="13" t="s">
        <v>8</v>
      </c>
      <c r="G410" s="11"/>
      <c r="H410" s="11">
        <v>14.35</v>
      </c>
      <c r="I410" s="11">
        <v>14.35</v>
      </c>
      <c r="J410" s="11">
        <v>14.35</v>
      </c>
    </row>
    <row r="411" spans="1:10" ht="141.75" hidden="1" outlineLevel="4" x14ac:dyDescent="0.25">
      <c r="A411" s="15" t="s">
        <v>134</v>
      </c>
      <c r="B411" s="13" t="s">
        <v>29</v>
      </c>
      <c r="C411" s="13" t="s">
        <v>32</v>
      </c>
      <c r="D411" s="13" t="s">
        <v>4</v>
      </c>
      <c r="E411" s="13" t="s">
        <v>317</v>
      </c>
      <c r="F411" s="13" t="s">
        <v>2</v>
      </c>
      <c r="G411" s="11">
        <f>G412</f>
        <v>0</v>
      </c>
      <c r="H411" s="11">
        <f>H412</f>
        <v>0</v>
      </c>
      <c r="I411" s="11">
        <f t="shared" ref="I411:J411" si="164">I412</f>
        <v>0</v>
      </c>
      <c r="J411" s="11">
        <f t="shared" si="164"/>
        <v>0</v>
      </c>
    </row>
    <row r="412" spans="1:10" ht="94.5" hidden="1" outlineLevel="4" x14ac:dyDescent="0.25">
      <c r="A412" s="15" t="s">
        <v>115</v>
      </c>
      <c r="B412" s="13" t="s">
        <v>29</v>
      </c>
      <c r="C412" s="13" t="s">
        <v>32</v>
      </c>
      <c r="D412" s="13" t="s">
        <v>4</v>
      </c>
      <c r="E412" s="13" t="s">
        <v>317</v>
      </c>
      <c r="F412" s="13" t="s">
        <v>31</v>
      </c>
      <c r="G412" s="11"/>
      <c r="H412" s="11"/>
      <c r="I412" s="11"/>
      <c r="J412" s="11"/>
    </row>
    <row r="413" spans="1:10" ht="63" outlineLevel="4" x14ac:dyDescent="0.25">
      <c r="A413" s="12" t="s">
        <v>494</v>
      </c>
      <c r="B413" s="13" t="s">
        <v>29</v>
      </c>
      <c r="C413" s="13" t="s">
        <v>32</v>
      </c>
      <c r="D413" s="13" t="s">
        <v>4</v>
      </c>
      <c r="E413" s="13" t="s">
        <v>679</v>
      </c>
      <c r="F413" s="13" t="s">
        <v>2</v>
      </c>
      <c r="G413" s="11">
        <f>G414</f>
        <v>0</v>
      </c>
      <c r="H413" s="11">
        <f>H414</f>
        <v>40.9</v>
      </c>
      <c r="I413" s="11">
        <f t="shared" ref="I413:J414" si="165">I414</f>
        <v>40.9</v>
      </c>
      <c r="J413" s="11">
        <f t="shared" si="165"/>
        <v>40.9</v>
      </c>
    </row>
    <row r="414" spans="1:10" ht="78.75" outlineLevel="4" x14ac:dyDescent="0.25">
      <c r="A414" s="15" t="s">
        <v>142</v>
      </c>
      <c r="B414" s="13" t="s">
        <v>29</v>
      </c>
      <c r="C414" s="13" t="s">
        <v>32</v>
      </c>
      <c r="D414" s="13" t="s">
        <v>4</v>
      </c>
      <c r="E414" s="13" t="s">
        <v>323</v>
      </c>
      <c r="F414" s="13" t="s">
        <v>2</v>
      </c>
      <c r="G414" s="11">
        <f>G415</f>
        <v>0</v>
      </c>
      <c r="H414" s="11">
        <f>H415</f>
        <v>40.9</v>
      </c>
      <c r="I414" s="11">
        <f t="shared" si="165"/>
        <v>40.9</v>
      </c>
      <c r="J414" s="11">
        <f t="shared" si="165"/>
        <v>40.9</v>
      </c>
    </row>
    <row r="415" spans="1:10" ht="31.5" outlineLevel="4" x14ac:dyDescent="0.25">
      <c r="A415" s="15" t="s">
        <v>119</v>
      </c>
      <c r="B415" s="13" t="s">
        <v>29</v>
      </c>
      <c r="C415" s="13" t="s">
        <v>32</v>
      </c>
      <c r="D415" s="13" t="s">
        <v>4</v>
      </c>
      <c r="E415" s="13" t="s">
        <v>323</v>
      </c>
      <c r="F415" s="13" t="s">
        <v>34</v>
      </c>
      <c r="G415" s="11"/>
      <c r="H415" s="11">
        <v>40.9</v>
      </c>
      <c r="I415" s="11">
        <v>40.9</v>
      </c>
      <c r="J415" s="11">
        <v>40.9</v>
      </c>
    </row>
    <row r="416" spans="1:10" ht="47.25" outlineLevel="4" x14ac:dyDescent="0.25">
      <c r="A416" s="15" t="s">
        <v>135</v>
      </c>
      <c r="B416" s="13" t="s">
        <v>29</v>
      </c>
      <c r="C416" s="13" t="s">
        <v>32</v>
      </c>
      <c r="D416" s="13" t="s">
        <v>11</v>
      </c>
      <c r="E416" s="13" t="s">
        <v>248</v>
      </c>
      <c r="F416" s="13" t="s">
        <v>2</v>
      </c>
      <c r="G416" s="11">
        <f>G419+G422</f>
        <v>100</v>
      </c>
      <c r="H416" s="11">
        <f>H419+H422</f>
        <v>100</v>
      </c>
      <c r="I416" s="11">
        <f t="shared" ref="I416:J416" si="166">I419+I422</f>
        <v>100</v>
      </c>
      <c r="J416" s="11">
        <f t="shared" si="166"/>
        <v>96.204999999999998</v>
      </c>
    </row>
    <row r="417" spans="1:10" ht="47.25" outlineLevel="4" x14ac:dyDescent="0.25">
      <c r="A417" s="12" t="s">
        <v>448</v>
      </c>
      <c r="B417" s="13" t="s">
        <v>29</v>
      </c>
      <c r="C417" s="13" t="s">
        <v>32</v>
      </c>
      <c r="D417" s="13" t="s">
        <v>11</v>
      </c>
      <c r="E417" s="13" t="s">
        <v>560</v>
      </c>
      <c r="F417" s="13" t="s">
        <v>2</v>
      </c>
      <c r="G417" s="11">
        <f>G418</f>
        <v>100</v>
      </c>
      <c r="H417" s="11">
        <f>H418</f>
        <v>100</v>
      </c>
      <c r="I417" s="11">
        <f t="shared" ref="I417:J418" si="167">I418</f>
        <v>100</v>
      </c>
      <c r="J417" s="11">
        <f t="shared" si="167"/>
        <v>96.204999999999998</v>
      </c>
    </row>
    <row r="418" spans="1:10" ht="110.25" outlineLevel="4" x14ac:dyDescent="0.25">
      <c r="A418" s="12" t="s">
        <v>449</v>
      </c>
      <c r="B418" s="13" t="s">
        <v>29</v>
      </c>
      <c r="C418" s="13" t="s">
        <v>32</v>
      </c>
      <c r="D418" s="13" t="s">
        <v>11</v>
      </c>
      <c r="E418" s="13" t="s">
        <v>561</v>
      </c>
      <c r="F418" s="13" t="s">
        <v>2</v>
      </c>
      <c r="G418" s="11">
        <f>G419</f>
        <v>100</v>
      </c>
      <c r="H418" s="11">
        <f>H419</f>
        <v>100</v>
      </c>
      <c r="I418" s="11">
        <f t="shared" si="167"/>
        <v>100</v>
      </c>
      <c r="J418" s="11">
        <f t="shared" si="167"/>
        <v>96.204999999999998</v>
      </c>
    </row>
    <row r="419" spans="1:10" ht="94.5" outlineLevel="3" x14ac:dyDescent="0.25">
      <c r="A419" s="15" t="s">
        <v>136</v>
      </c>
      <c r="B419" s="13" t="s">
        <v>29</v>
      </c>
      <c r="C419" s="13" t="s">
        <v>32</v>
      </c>
      <c r="D419" s="13" t="s">
        <v>11</v>
      </c>
      <c r="E419" s="13" t="s">
        <v>319</v>
      </c>
      <c r="F419" s="13" t="s">
        <v>2</v>
      </c>
      <c r="G419" s="11">
        <f>SUM(G420:G421)</f>
        <v>100</v>
      </c>
      <c r="H419" s="11">
        <f>SUM(H420:H421)</f>
        <v>100</v>
      </c>
      <c r="I419" s="11">
        <f t="shared" ref="I419:J419" si="168">SUM(I420:I421)</f>
        <v>100</v>
      </c>
      <c r="J419" s="11">
        <f t="shared" si="168"/>
        <v>96.204999999999998</v>
      </c>
    </row>
    <row r="420" spans="1:10" ht="47.25" hidden="1" outlineLevel="4" x14ac:dyDescent="0.25">
      <c r="A420" s="15" t="s">
        <v>693</v>
      </c>
      <c r="B420" s="13" t="s">
        <v>29</v>
      </c>
      <c r="C420" s="13" t="s">
        <v>32</v>
      </c>
      <c r="D420" s="13" t="s">
        <v>11</v>
      </c>
      <c r="E420" s="13" t="s">
        <v>319</v>
      </c>
      <c r="F420" s="13" t="s">
        <v>33</v>
      </c>
      <c r="G420" s="11"/>
      <c r="H420" s="11"/>
      <c r="I420" s="11"/>
      <c r="J420" s="11"/>
    </row>
    <row r="421" spans="1:10" ht="31.5" outlineLevel="3" collapsed="1" x14ac:dyDescent="0.25">
      <c r="A421" s="15" t="s">
        <v>119</v>
      </c>
      <c r="B421" s="13" t="s">
        <v>29</v>
      </c>
      <c r="C421" s="13" t="s">
        <v>32</v>
      </c>
      <c r="D421" s="13" t="s">
        <v>11</v>
      </c>
      <c r="E421" s="13" t="s">
        <v>319</v>
      </c>
      <c r="F421" s="13" t="s">
        <v>34</v>
      </c>
      <c r="G421" s="11">
        <v>100</v>
      </c>
      <c r="H421" s="11">
        <v>100</v>
      </c>
      <c r="I421" s="11">
        <v>100</v>
      </c>
      <c r="J421" s="11">
        <v>96.204999999999998</v>
      </c>
    </row>
    <row r="422" spans="1:10" ht="63" hidden="1" outlineLevel="4" x14ac:dyDescent="0.25">
      <c r="A422" s="15" t="s">
        <v>137</v>
      </c>
      <c r="B422" s="13" t="s">
        <v>29</v>
      </c>
      <c r="C422" s="13" t="s">
        <v>32</v>
      </c>
      <c r="D422" s="13" t="s">
        <v>11</v>
      </c>
      <c r="E422" s="13" t="s">
        <v>320</v>
      </c>
      <c r="F422" s="13" t="s">
        <v>2</v>
      </c>
      <c r="G422" s="11">
        <f>G423</f>
        <v>0</v>
      </c>
      <c r="H422" s="11">
        <f>H423</f>
        <v>0</v>
      </c>
      <c r="I422" s="11">
        <f t="shared" ref="I422:J422" si="169">I423</f>
        <v>0</v>
      </c>
      <c r="J422" s="11">
        <f t="shared" si="169"/>
        <v>0</v>
      </c>
    </row>
    <row r="423" spans="1:10" ht="94.5" hidden="1" outlineLevel="4" x14ac:dyDescent="0.25">
      <c r="A423" s="15" t="s">
        <v>115</v>
      </c>
      <c r="B423" s="13" t="s">
        <v>29</v>
      </c>
      <c r="C423" s="13" t="s">
        <v>32</v>
      </c>
      <c r="D423" s="13" t="s">
        <v>11</v>
      </c>
      <c r="E423" s="13" t="s">
        <v>320</v>
      </c>
      <c r="F423" s="13" t="s">
        <v>31</v>
      </c>
      <c r="G423" s="11"/>
      <c r="H423" s="11"/>
      <c r="I423" s="11"/>
      <c r="J423" s="11"/>
    </row>
    <row r="424" spans="1:10" ht="31.5" outlineLevel="4" x14ac:dyDescent="0.25">
      <c r="A424" s="15" t="s">
        <v>138</v>
      </c>
      <c r="B424" s="13" t="s">
        <v>29</v>
      </c>
      <c r="C424" s="13" t="s">
        <v>32</v>
      </c>
      <c r="D424" s="13" t="s">
        <v>32</v>
      </c>
      <c r="E424" s="13" t="s">
        <v>248</v>
      </c>
      <c r="F424" s="13" t="s">
        <v>2</v>
      </c>
      <c r="G424" s="11">
        <f>G427</f>
        <v>5455</v>
      </c>
      <c r="H424" s="11">
        <f>H427</f>
        <v>4910.2979999999998</v>
      </c>
      <c r="I424" s="11">
        <f t="shared" ref="I424:J424" si="170">I427</f>
        <v>4910.2979999999998</v>
      </c>
      <c r="J424" s="11">
        <f t="shared" si="170"/>
        <v>4857.7340000000004</v>
      </c>
    </row>
    <row r="425" spans="1:10" ht="63" outlineLevel="4" x14ac:dyDescent="0.25">
      <c r="A425" s="12" t="s">
        <v>407</v>
      </c>
      <c r="B425" s="13" t="s">
        <v>29</v>
      </c>
      <c r="C425" s="13" t="s">
        <v>32</v>
      </c>
      <c r="D425" s="13" t="s">
        <v>32</v>
      </c>
      <c r="E425" s="13" t="s">
        <v>519</v>
      </c>
      <c r="F425" s="13" t="s">
        <v>2</v>
      </c>
      <c r="G425" s="11">
        <f>G426</f>
        <v>5455</v>
      </c>
      <c r="H425" s="11">
        <f>H426</f>
        <v>4910.2979999999998</v>
      </c>
      <c r="I425" s="11">
        <f t="shared" ref="I425:J426" si="171">I426</f>
        <v>4910.2979999999998</v>
      </c>
      <c r="J425" s="11">
        <f t="shared" si="171"/>
        <v>4857.7340000000004</v>
      </c>
    </row>
    <row r="426" spans="1:10" ht="110.25" outlineLevel="4" x14ac:dyDescent="0.25">
      <c r="A426" s="12" t="s">
        <v>408</v>
      </c>
      <c r="B426" s="13" t="s">
        <v>29</v>
      </c>
      <c r="C426" s="13" t="s">
        <v>32</v>
      </c>
      <c r="D426" s="13" t="s">
        <v>32</v>
      </c>
      <c r="E426" s="13" t="s">
        <v>520</v>
      </c>
      <c r="F426" s="13" t="s">
        <v>2</v>
      </c>
      <c r="G426" s="11">
        <f>G427</f>
        <v>5455</v>
      </c>
      <c r="H426" s="11">
        <f>H427</f>
        <v>4910.2979999999998</v>
      </c>
      <c r="I426" s="11">
        <f t="shared" si="171"/>
        <v>4910.2979999999998</v>
      </c>
      <c r="J426" s="11">
        <f t="shared" si="171"/>
        <v>4857.7340000000004</v>
      </c>
    </row>
    <row r="427" spans="1:10" ht="94.5" outlineLevel="4" x14ac:dyDescent="0.25">
      <c r="A427" s="15" t="s">
        <v>125</v>
      </c>
      <c r="B427" s="13" t="s">
        <v>29</v>
      </c>
      <c r="C427" s="13" t="s">
        <v>32</v>
      </c>
      <c r="D427" s="13" t="s">
        <v>32</v>
      </c>
      <c r="E427" s="13" t="s">
        <v>305</v>
      </c>
      <c r="F427" s="13" t="s">
        <v>2</v>
      </c>
      <c r="G427" s="11">
        <f>SUM(G428:G429)</f>
        <v>5455</v>
      </c>
      <c r="H427" s="11">
        <f>SUM(H428:H429)</f>
        <v>4910.2979999999998</v>
      </c>
      <c r="I427" s="11">
        <f t="shared" ref="I427:J427" si="172">SUM(I428:I429)</f>
        <v>4910.2979999999998</v>
      </c>
      <c r="J427" s="11">
        <f t="shared" si="172"/>
        <v>4857.7340000000004</v>
      </c>
    </row>
    <row r="428" spans="1:10" ht="47.25" outlineLevel="4" x14ac:dyDescent="0.25">
      <c r="A428" s="15" t="s">
        <v>63</v>
      </c>
      <c r="B428" s="13" t="s">
        <v>29</v>
      </c>
      <c r="C428" s="13" t="s">
        <v>32</v>
      </c>
      <c r="D428" s="13" t="s">
        <v>32</v>
      </c>
      <c r="E428" s="13" t="s">
        <v>305</v>
      </c>
      <c r="F428" s="13" t="s">
        <v>8</v>
      </c>
      <c r="G428" s="11"/>
      <c r="H428" s="11">
        <v>1073.394</v>
      </c>
      <c r="I428" s="11">
        <v>1073.394</v>
      </c>
      <c r="J428" s="11">
        <v>1049.682</v>
      </c>
    </row>
    <row r="429" spans="1:10" ht="94.5" outlineLevel="3" x14ac:dyDescent="0.25">
      <c r="A429" s="15" t="s">
        <v>115</v>
      </c>
      <c r="B429" s="13" t="s">
        <v>29</v>
      </c>
      <c r="C429" s="13" t="s">
        <v>32</v>
      </c>
      <c r="D429" s="13" t="s">
        <v>32</v>
      </c>
      <c r="E429" s="13" t="s">
        <v>305</v>
      </c>
      <c r="F429" s="13" t="s">
        <v>31</v>
      </c>
      <c r="G429" s="11">
        <v>5455</v>
      </c>
      <c r="H429" s="11">
        <v>3836.904</v>
      </c>
      <c r="I429" s="11">
        <v>3836.904</v>
      </c>
      <c r="J429" s="11">
        <v>3808.0520000000001</v>
      </c>
    </row>
    <row r="430" spans="1:10" ht="31.5" outlineLevel="4" x14ac:dyDescent="0.25">
      <c r="A430" s="15" t="s">
        <v>139</v>
      </c>
      <c r="B430" s="13" t="s">
        <v>29</v>
      </c>
      <c r="C430" s="13" t="s">
        <v>32</v>
      </c>
      <c r="D430" s="13" t="s">
        <v>17</v>
      </c>
      <c r="E430" s="13" t="s">
        <v>248</v>
      </c>
      <c r="F430" s="13" t="s">
        <v>2</v>
      </c>
      <c r="G430" s="11">
        <f>G433+G435+G441+G445+G452+G456+G459+G462+G467+G472+G479</f>
        <v>90817.17</v>
      </c>
      <c r="H430" s="11">
        <f>H433+H435+H441+H445+H452+H456+H459+H462+H467+H472+H479</f>
        <v>86894.786000000007</v>
      </c>
      <c r="I430" s="11">
        <f t="shared" ref="I430:J430" si="173">I433+I435+I441+I445+I452+I456+I459+I462+I467+I472+I479</f>
        <v>86894.786000000007</v>
      </c>
      <c r="J430" s="11">
        <f t="shared" si="173"/>
        <v>86625.27900000001</v>
      </c>
    </row>
    <row r="431" spans="1:10" ht="47.25" outlineLevel="4" x14ac:dyDescent="0.25">
      <c r="A431" s="12" t="s">
        <v>448</v>
      </c>
      <c r="B431" s="13" t="s">
        <v>29</v>
      </c>
      <c r="C431" s="13" t="s">
        <v>32</v>
      </c>
      <c r="D431" s="13" t="s">
        <v>17</v>
      </c>
      <c r="E431" s="13" t="s">
        <v>560</v>
      </c>
      <c r="F431" s="13" t="s">
        <v>2</v>
      </c>
      <c r="G431" s="11">
        <f t="shared" ref="G431:H433" si="174">G432</f>
        <v>489.6</v>
      </c>
      <c r="H431" s="11">
        <f t="shared" si="174"/>
        <v>0</v>
      </c>
      <c r="I431" s="11">
        <f t="shared" ref="I431:J433" si="175">I432</f>
        <v>0</v>
      </c>
      <c r="J431" s="11">
        <f t="shared" si="175"/>
        <v>0</v>
      </c>
    </row>
    <row r="432" spans="1:10" ht="157.5" outlineLevel="4" x14ac:dyDescent="0.25">
      <c r="A432" s="12" t="s">
        <v>681</v>
      </c>
      <c r="B432" s="13" t="s">
        <v>29</v>
      </c>
      <c r="C432" s="13" t="s">
        <v>32</v>
      </c>
      <c r="D432" s="13" t="s">
        <v>17</v>
      </c>
      <c r="E432" s="13" t="s">
        <v>562</v>
      </c>
      <c r="F432" s="13" t="s">
        <v>2</v>
      </c>
      <c r="G432" s="11">
        <f t="shared" si="174"/>
        <v>489.6</v>
      </c>
      <c r="H432" s="11">
        <f t="shared" si="174"/>
        <v>0</v>
      </c>
      <c r="I432" s="11">
        <f t="shared" si="175"/>
        <v>0</v>
      </c>
      <c r="J432" s="11">
        <f t="shared" si="175"/>
        <v>0</v>
      </c>
    </row>
    <row r="433" spans="1:10" ht="220.5" outlineLevel="4" x14ac:dyDescent="0.25">
      <c r="A433" s="15" t="s">
        <v>196</v>
      </c>
      <c r="B433" s="13" t="s">
        <v>29</v>
      </c>
      <c r="C433" s="13" t="s">
        <v>32</v>
      </c>
      <c r="D433" s="13" t="s">
        <v>17</v>
      </c>
      <c r="E433" s="13" t="s">
        <v>220</v>
      </c>
      <c r="F433" s="13" t="s">
        <v>2</v>
      </c>
      <c r="G433" s="11">
        <f t="shared" si="174"/>
        <v>489.6</v>
      </c>
      <c r="H433" s="11">
        <f t="shared" si="174"/>
        <v>0</v>
      </c>
      <c r="I433" s="11">
        <f t="shared" si="175"/>
        <v>0</v>
      </c>
      <c r="J433" s="11">
        <f t="shared" si="175"/>
        <v>0</v>
      </c>
    </row>
    <row r="434" spans="1:10" ht="63" outlineLevel="3" x14ac:dyDescent="0.25">
      <c r="A434" s="15" t="s">
        <v>97</v>
      </c>
      <c r="B434" s="13" t="s">
        <v>29</v>
      </c>
      <c r="C434" s="13" t="s">
        <v>32</v>
      </c>
      <c r="D434" s="13" t="s">
        <v>17</v>
      </c>
      <c r="E434" s="13" t="s">
        <v>220</v>
      </c>
      <c r="F434" s="13" t="s">
        <v>24</v>
      </c>
      <c r="G434" s="11">
        <v>489.6</v>
      </c>
      <c r="H434" s="11">
        <v>0</v>
      </c>
      <c r="I434" s="11"/>
      <c r="J434" s="11"/>
    </row>
    <row r="435" spans="1:10" ht="47.25" outlineLevel="3" x14ac:dyDescent="0.25">
      <c r="A435" s="15" t="s">
        <v>140</v>
      </c>
      <c r="B435" s="13" t="s">
        <v>29</v>
      </c>
      <c r="C435" s="13" t="s">
        <v>32</v>
      </c>
      <c r="D435" s="13" t="s">
        <v>17</v>
      </c>
      <c r="E435" s="13" t="s">
        <v>321</v>
      </c>
      <c r="F435" s="13" t="s">
        <v>2</v>
      </c>
      <c r="G435" s="11">
        <f>SUM(G436:G438)</f>
        <v>0</v>
      </c>
      <c r="H435" s="11">
        <f>SUM(H436:H438)</f>
        <v>212.98000000000002</v>
      </c>
      <c r="I435" s="11">
        <f t="shared" ref="I435:J435" si="176">SUM(I436:I438)</f>
        <v>212.98000000000002</v>
      </c>
      <c r="J435" s="11">
        <f t="shared" si="176"/>
        <v>212.98000000000002</v>
      </c>
    </row>
    <row r="436" spans="1:10" ht="47.25" hidden="1" outlineLevel="3" x14ac:dyDescent="0.25">
      <c r="A436" s="15" t="s">
        <v>132</v>
      </c>
      <c r="B436" s="13" t="s">
        <v>29</v>
      </c>
      <c r="C436" s="13" t="s">
        <v>32</v>
      </c>
      <c r="D436" s="13" t="s">
        <v>17</v>
      </c>
      <c r="E436" s="13" t="s">
        <v>321</v>
      </c>
      <c r="F436" s="13" t="s">
        <v>37</v>
      </c>
      <c r="G436" s="11"/>
      <c r="H436" s="11"/>
      <c r="I436" s="11"/>
      <c r="J436" s="11"/>
    </row>
    <row r="437" spans="1:10" ht="47.25" outlineLevel="4" x14ac:dyDescent="0.25">
      <c r="A437" s="15" t="s">
        <v>65</v>
      </c>
      <c r="B437" s="13" t="s">
        <v>29</v>
      </c>
      <c r="C437" s="13" t="s">
        <v>32</v>
      </c>
      <c r="D437" s="13" t="s">
        <v>17</v>
      </c>
      <c r="E437" s="13" t="s">
        <v>321</v>
      </c>
      <c r="F437" s="13" t="s">
        <v>9</v>
      </c>
      <c r="G437" s="11"/>
      <c r="H437" s="11">
        <v>84.3</v>
      </c>
      <c r="I437" s="11">
        <v>84.3</v>
      </c>
      <c r="J437" s="11">
        <v>84.3</v>
      </c>
    </row>
    <row r="438" spans="1:10" ht="47.25" outlineLevel="4" x14ac:dyDescent="0.25">
      <c r="A438" s="15" t="s">
        <v>63</v>
      </c>
      <c r="B438" s="13" t="s">
        <v>29</v>
      </c>
      <c r="C438" s="13" t="s">
        <v>32</v>
      </c>
      <c r="D438" s="13" t="s">
        <v>17</v>
      </c>
      <c r="E438" s="13" t="s">
        <v>321</v>
      </c>
      <c r="F438" s="13" t="s">
        <v>8</v>
      </c>
      <c r="G438" s="11"/>
      <c r="H438" s="11">
        <v>128.68</v>
      </c>
      <c r="I438" s="11">
        <v>128.68</v>
      </c>
      <c r="J438" s="11">
        <v>128.68</v>
      </c>
    </row>
    <row r="439" spans="1:10" ht="47.25" outlineLevel="3" x14ac:dyDescent="0.25">
      <c r="A439" s="12" t="s">
        <v>488</v>
      </c>
      <c r="B439" s="13" t="s">
        <v>29</v>
      </c>
      <c r="C439" s="13" t="s">
        <v>32</v>
      </c>
      <c r="D439" s="13" t="s">
        <v>17</v>
      </c>
      <c r="E439" s="32">
        <v>7300000000</v>
      </c>
      <c r="F439" s="13" t="s">
        <v>2</v>
      </c>
      <c r="G439" s="11">
        <f>G440</f>
        <v>10913.600000000002</v>
      </c>
      <c r="H439" s="11">
        <f>H440</f>
        <v>12508.106</v>
      </c>
      <c r="I439" s="11">
        <f t="shared" ref="I439:J439" si="177">I440</f>
        <v>12508.106</v>
      </c>
      <c r="J439" s="11">
        <f t="shared" si="177"/>
        <v>12492.285</v>
      </c>
    </row>
    <row r="440" spans="1:10" outlineLevel="4" x14ac:dyDescent="0.25">
      <c r="A440" s="12" t="s">
        <v>489</v>
      </c>
      <c r="B440" s="13" t="s">
        <v>29</v>
      </c>
      <c r="C440" s="13" t="s">
        <v>32</v>
      </c>
      <c r="D440" s="13" t="s">
        <v>17</v>
      </c>
      <c r="E440" s="32">
        <v>7310000000</v>
      </c>
      <c r="F440" s="13" t="s">
        <v>2</v>
      </c>
      <c r="G440" s="11">
        <f>G441+G445+G456+G459+G462+G467+G472</f>
        <v>10913.600000000002</v>
      </c>
      <c r="H440" s="11">
        <f>H441+H445+H456+H459+H462+H467+H472</f>
        <v>12508.106</v>
      </c>
      <c r="I440" s="11">
        <f t="shared" ref="I440:J440" si="178">I441+I445+I456+I459+I462+I467+I472</f>
        <v>12508.106</v>
      </c>
      <c r="J440" s="11">
        <f t="shared" si="178"/>
        <v>12492.285</v>
      </c>
    </row>
    <row r="441" spans="1:10" ht="47.25" outlineLevel="4" x14ac:dyDescent="0.25">
      <c r="A441" s="15" t="s">
        <v>58</v>
      </c>
      <c r="B441" s="13" t="s">
        <v>29</v>
      </c>
      <c r="C441" s="13" t="s">
        <v>32</v>
      </c>
      <c r="D441" s="13" t="s">
        <v>17</v>
      </c>
      <c r="E441" s="13" t="s">
        <v>256</v>
      </c>
      <c r="F441" s="13" t="s">
        <v>2</v>
      </c>
      <c r="G441" s="11">
        <f>SUM(G442:G444)</f>
        <v>9839.7800000000007</v>
      </c>
      <c r="H441" s="11">
        <f>SUM(H442:H444)</f>
        <v>11097.601999999999</v>
      </c>
      <c r="I441" s="11">
        <f t="shared" ref="I441:J441" si="179">SUM(I442:I444)</f>
        <v>11097.601999999999</v>
      </c>
      <c r="J441" s="11">
        <f t="shared" si="179"/>
        <v>11096.885</v>
      </c>
    </row>
    <row r="442" spans="1:10" ht="31.5" outlineLevel="3" x14ac:dyDescent="0.25">
      <c r="A442" s="15" t="s">
        <v>218</v>
      </c>
      <c r="B442" s="13" t="s">
        <v>29</v>
      </c>
      <c r="C442" s="13" t="s">
        <v>32</v>
      </c>
      <c r="D442" s="13" t="s">
        <v>17</v>
      </c>
      <c r="E442" s="13" t="s">
        <v>256</v>
      </c>
      <c r="F442" s="13" t="s">
        <v>5</v>
      </c>
      <c r="G442" s="11">
        <v>9554.7800000000007</v>
      </c>
      <c r="H442" s="11">
        <v>8611.5339999999997</v>
      </c>
      <c r="I442" s="11">
        <v>8611.5339999999997</v>
      </c>
      <c r="J442" s="11">
        <v>8611.4709999999995</v>
      </c>
    </row>
    <row r="443" spans="1:10" ht="63" hidden="1" outlineLevel="4" x14ac:dyDescent="0.25">
      <c r="A443" s="15" t="s">
        <v>59</v>
      </c>
      <c r="B443" s="13" t="s">
        <v>29</v>
      </c>
      <c r="C443" s="13" t="s">
        <v>32</v>
      </c>
      <c r="D443" s="13" t="s">
        <v>17</v>
      </c>
      <c r="E443" s="13" t="s">
        <v>256</v>
      </c>
      <c r="F443" s="13" t="s">
        <v>6</v>
      </c>
      <c r="G443" s="11"/>
      <c r="H443" s="11"/>
      <c r="I443" s="11"/>
      <c r="J443" s="11"/>
    </row>
    <row r="444" spans="1:10" ht="94.5" outlineLevel="4" x14ac:dyDescent="0.25">
      <c r="A444" s="15" t="s">
        <v>227</v>
      </c>
      <c r="B444" s="13" t="s">
        <v>29</v>
      </c>
      <c r="C444" s="13" t="s">
        <v>32</v>
      </c>
      <c r="D444" s="13" t="s">
        <v>17</v>
      </c>
      <c r="E444" s="13" t="s">
        <v>256</v>
      </c>
      <c r="F444" s="13" t="s">
        <v>226</v>
      </c>
      <c r="G444" s="11">
        <v>285</v>
      </c>
      <c r="H444" s="11">
        <v>2486.0680000000002</v>
      </c>
      <c r="I444" s="11">
        <v>2486.0680000000002</v>
      </c>
      <c r="J444" s="11">
        <v>2485.4140000000002</v>
      </c>
    </row>
    <row r="445" spans="1:10" ht="31.5" outlineLevel="4" x14ac:dyDescent="0.25">
      <c r="A445" s="15" t="s">
        <v>64</v>
      </c>
      <c r="B445" s="13" t="s">
        <v>29</v>
      </c>
      <c r="C445" s="13" t="s">
        <v>32</v>
      </c>
      <c r="D445" s="13" t="s">
        <v>17</v>
      </c>
      <c r="E445" s="13" t="s">
        <v>257</v>
      </c>
      <c r="F445" s="13" t="s">
        <v>2</v>
      </c>
      <c r="G445" s="11">
        <f>SUM(G446:G451)</f>
        <v>787.54000000000008</v>
      </c>
      <c r="H445" s="11">
        <f>SUM(H446:H451)</f>
        <v>1015.8240000000001</v>
      </c>
      <c r="I445" s="11">
        <f t="shared" ref="I445:J445" si="180">SUM(I446:I451)</f>
        <v>1015.8240000000001</v>
      </c>
      <c r="J445" s="11">
        <f t="shared" si="180"/>
        <v>1000.72</v>
      </c>
    </row>
    <row r="446" spans="1:10" ht="63" outlineLevel="4" x14ac:dyDescent="0.25">
      <c r="A446" s="15" t="s">
        <v>59</v>
      </c>
      <c r="B446" s="13" t="s">
        <v>29</v>
      </c>
      <c r="C446" s="13" t="s">
        <v>32</v>
      </c>
      <c r="D446" s="13" t="s">
        <v>17</v>
      </c>
      <c r="E446" s="13" t="s">
        <v>257</v>
      </c>
      <c r="F446" s="13" t="s">
        <v>6</v>
      </c>
      <c r="G446" s="11">
        <v>346.92</v>
      </c>
      <c r="H446" s="11">
        <v>244.52799999999999</v>
      </c>
      <c r="I446" s="11">
        <v>244.52799999999999</v>
      </c>
      <c r="J446" s="11">
        <v>230.089</v>
      </c>
    </row>
    <row r="447" spans="1:10" ht="47.25" outlineLevel="3" x14ac:dyDescent="0.25">
      <c r="A447" s="15" t="s">
        <v>65</v>
      </c>
      <c r="B447" s="13" t="s">
        <v>29</v>
      </c>
      <c r="C447" s="13" t="s">
        <v>32</v>
      </c>
      <c r="D447" s="13" t="s">
        <v>17</v>
      </c>
      <c r="E447" s="13" t="s">
        <v>257</v>
      </c>
      <c r="F447" s="13" t="s">
        <v>9</v>
      </c>
      <c r="G447" s="11">
        <v>246.5</v>
      </c>
      <c r="H447" s="11">
        <v>130.93899999999999</v>
      </c>
      <c r="I447" s="11">
        <v>130.93899999999999</v>
      </c>
      <c r="J447" s="11">
        <v>130.93899999999999</v>
      </c>
    </row>
    <row r="448" spans="1:10" ht="47.25" outlineLevel="4" x14ac:dyDescent="0.25">
      <c r="A448" s="15" t="s">
        <v>63</v>
      </c>
      <c r="B448" s="13" t="s">
        <v>29</v>
      </c>
      <c r="C448" s="13" t="s">
        <v>32</v>
      </c>
      <c r="D448" s="13" t="s">
        <v>17</v>
      </c>
      <c r="E448" s="13" t="s">
        <v>257</v>
      </c>
      <c r="F448" s="13" t="s">
        <v>8</v>
      </c>
      <c r="G448" s="11">
        <v>45.62</v>
      </c>
      <c r="H448" s="11">
        <v>124.59</v>
      </c>
      <c r="I448" s="11">
        <v>124.59</v>
      </c>
      <c r="J448" s="11">
        <v>124.34</v>
      </c>
    </row>
    <row r="449" spans="1:10" ht="31.5" outlineLevel="4" x14ac:dyDescent="0.25">
      <c r="A449" s="15" t="s">
        <v>66</v>
      </c>
      <c r="B449" s="13" t="s">
        <v>29</v>
      </c>
      <c r="C449" s="13" t="s">
        <v>32</v>
      </c>
      <c r="D449" s="13" t="s">
        <v>17</v>
      </c>
      <c r="E449" s="13" t="s">
        <v>257</v>
      </c>
      <c r="F449" s="13" t="s">
        <v>10</v>
      </c>
      <c r="G449" s="11">
        <v>145</v>
      </c>
      <c r="H449" s="11">
        <v>323.31299999999999</v>
      </c>
      <c r="I449" s="11">
        <v>323.31299999999999</v>
      </c>
      <c r="J449" s="11">
        <v>323.31299999999999</v>
      </c>
    </row>
    <row r="450" spans="1:10" outlineLevel="4" x14ac:dyDescent="0.25">
      <c r="A450" s="15" t="s">
        <v>120</v>
      </c>
      <c r="B450" s="13" t="s">
        <v>29</v>
      </c>
      <c r="C450" s="13" t="s">
        <v>32</v>
      </c>
      <c r="D450" s="13" t="s">
        <v>17</v>
      </c>
      <c r="E450" s="13" t="s">
        <v>257</v>
      </c>
      <c r="F450" s="13" t="s">
        <v>35</v>
      </c>
      <c r="G450" s="11">
        <v>3.5</v>
      </c>
      <c r="H450" s="11">
        <v>8.0519999999999996</v>
      </c>
      <c r="I450" s="11">
        <v>8.0519999999999996</v>
      </c>
      <c r="J450" s="11">
        <v>7.7240000000000002</v>
      </c>
    </row>
    <row r="451" spans="1:10" outlineLevel="4" x14ac:dyDescent="0.25">
      <c r="A451" s="15" t="s">
        <v>714</v>
      </c>
      <c r="B451" s="13" t="s">
        <v>29</v>
      </c>
      <c r="C451" s="13" t="s">
        <v>32</v>
      </c>
      <c r="D451" s="13" t="s">
        <v>17</v>
      </c>
      <c r="E451" s="13" t="s">
        <v>257</v>
      </c>
      <c r="F451" s="13" t="s">
        <v>713</v>
      </c>
      <c r="G451" s="11"/>
      <c r="H451" s="11">
        <v>184.40199999999999</v>
      </c>
      <c r="I451" s="11">
        <v>184.40199999999999</v>
      </c>
      <c r="J451" s="11">
        <v>184.315</v>
      </c>
    </row>
    <row r="452" spans="1:10" ht="141.75" hidden="1" outlineLevel="3" x14ac:dyDescent="0.25">
      <c r="A452" s="15" t="s">
        <v>141</v>
      </c>
      <c r="B452" s="13" t="s">
        <v>29</v>
      </c>
      <c r="C452" s="13" t="s">
        <v>32</v>
      </c>
      <c r="D452" s="13" t="s">
        <v>17</v>
      </c>
      <c r="E452" s="13" t="s">
        <v>322</v>
      </c>
      <c r="F452" s="13" t="s">
        <v>2</v>
      </c>
      <c r="G452" s="11">
        <f>SUM(G453:G455)</f>
        <v>0</v>
      </c>
      <c r="H452" s="11">
        <f>SUM(H453:H455)</f>
        <v>0</v>
      </c>
      <c r="I452" s="11">
        <f t="shared" ref="I452:J452" si="181">SUM(I453:I455)</f>
        <v>0</v>
      </c>
      <c r="J452" s="11">
        <f t="shared" si="181"/>
        <v>0</v>
      </c>
    </row>
    <row r="453" spans="1:10" ht="31.5" hidden="1" outlineLevel="4" x14ac:dyDescent="0.25">
      <c r="A453" s="15" t="s">
        <v>218</v>
      </c>
      <c r="B453" s="13" t="s">
        <v>29</v>
      </c>
      <c r="C453" s="13" t="s">
        <v>32</v>
      </c>
      <c r="D453" s="13" t="s">
        <v>17</v>
      </c>
      <c r="E453" s="13" t="s">
        <v>322</v>
      </c>
      <c r="F453" s="13" t="s">
        <v>5</v>
      </c>
      <c r="G453" s="11"/>
      <c r="H453" s="11"/>
      <c r="I453" s="11"/>
      <c r="J453" s="11"/>
    </row>
    <row r="454" spans="1:10" ht="94.5" hidden="1" outlineLevel="4" x14ac:dyDescent="0.25">
      <c r="A454" s="15" t="s">
        <v>227</v>
      </c>
      <c r="B454" s="13" t="s">
        <v>29</v>
      </c>
      <c r="C454" s="13" t="s">
        <v>32</v>
      </c>
      <c r="D454" s="13" t="s">
        <v>17</v>
      </c>
      <c r="E454" s="13" t="s">
        <v>322</v>
      </c>
      <c r="F454" s="13" t="s">
        <v>226</v>
      </c>
      <c r="G454" s="11"/>
      <c r="H454" s="11"/>
      <c r="I454" s="11"/>
      <c r="J454" s="11"/>
    </row>
    <row r="455" spans="1:10" ht="47.25" hidden="1" outlineLevel="3" x14ac:dyDescent="0.25">
      <c r="A455" s="15" t="s">
        <v>63</v>
      </c>
      <c r="B455" s="13" t="s">
        <v>29</v>
      </c>
      <c r="C455" s="13" t="s">
        <v>32</v>
      </c>
      <c r="D455" s="13" t="s">
        <v>17</v>
      </c>
      <c r="E455" s="13" t="s">
        <v>322</v>
      </c>
      <c r="F455" s="13" t="s">
        <v>8</v>
      </c>
      <c r="G455" s="11"/>
      <c r="H455" s="11"/>
      <c r="I455" s="11"/>
      <c r="J455" s="11"/>
    </row>
    <row r="456" spans="1:10" ht="236.25" outlineLevel="4" x14ac:dyDescent="0.25">
      <c r="A456" s="15" t="s">
        <v>221</v>
      </c>
      <c r="B456" s="13" t="s">
        <v>29</v>
      </c>
      <c r="C456" s="13" t="s">
        <v>32</v>
      </c>
      <c r="D456" s="13" t="s">
        <v>17</v>
      </c>
      <c r="E456" s="13" t="s">
        <v>222</v>
      </c>
      <c r="F456" s="13" t="s">
        <v>2</v>
      </c>
      <c r="G456" s="11">
        <f>SUM(G457:G458)</f>
        <v>5</v>
      </c>
      <c r="H456" s="11">
        <f>SUM(H457:H458)</f>
        <v>5</v>
      </c>
      <c r="I456" s="11">
        <f t="shared" ref="I456:J456" si="182">SUM(I457:I458)</f>
        <v>5</v>
      </c>
      <c r="J456" s="11">
        <f t="shared" si="182"/>
        <v>5</v>
      </c>
    </row>
    <row r="457" spans="1:10" ht="47.25" outlineLevel="4" x14ac:dyDescent="0.25">
      <c r="A457" s="15" t="s">
        <v>65</v>
      </c>
      <c r="B457" s="13" t="s">
        <v>29</v>
      </c>
      <c r="C457" s="13" t="s">
        <v>32</v>
      </c>
      <c r="D457" s="13" t="s">
        <v>17</v>
      </c>
      <c r="E457" s="13" t="s">
        <v>222</v>
      </c>
      <c r="F457" s="13" t="s">
        <v>9</v>
      </c>
      <c r="G457" s="11"/>
      <c r="H457" s="11">
        <v>1.8</v>
      </c>
      <c r="I457" s="11">
        <v>1.8</v>
      </c>
      <c r="J457" s="11">
        <v>1.8</v>
      </c>
    </row>
    <row r="458" spans="1:10" ht="47.25" outlineLevel="4" x14ac:dyDescent="0.25">
      <c r="A458" s="15" t="s">
        <v>63</v>
      </c>
      <c r="B458" s="13" t="s">
        <v>29</v>
      </c>
      <c r="C458" s="13" t="s">
        <v>32</v>
      </c>
      <c r="D458" s="13" t="s">
        <v>17</v>
      </c>
      <c r="E458" s="13" t="s">
        <v>222</v>
      </c>
      <c r="F458" s="13" t="s">
        <v>8</v>
      </c>
      <c r="G458" s="11">
        <v>5</v>
      </c>
      <c r="H458" s="11">
        <v>3.2</v>
      </c>
      <c r="I458" s="11">
        <v>3.2</v>
      </c>
      <c r="J458" s="11">
        <v>3.2</v>
      </c>
    </row>
    <row r="459" spans="1:10" ht="236.25" outlineLevel="4" x14ac:dyDescent="0.25">
      <c r="A459" s="15" t="s">
        <v>223</v>
      </c>
      <c r="B459" s="13" t="s">
        <v>29</v>
      </c>
      <c r="C459" s="13" t="s">
        <v>32</v>
      </c>
      <c r="D459" s="13" t="s">
        <v>17</v>
      </c>
      <c r="E459" s="13" t="s">
        <v>224</v>
      </c>
      <c r="F459" s="13" t="s">
        <v>2</v>
      </c>
      <c r="G459" s="11">
        <f>SUM(G460:G461)</f>
        <v>5</v>
      </c>
      <c r="H459" s="11">
        <f>SUM(H460:H461)</f>
        <v>2.5</v>
      </c>
      <c r="I459" s="11">
        <f t="shared" ref="I459:J459" si="183">SUM(I460:I461)</f>
        <v>2.5</v>
      </c>
      <c r="J459" s="11">
        <f t="shared" si="183"/>
        <v>2.5</v>
      </c>
    </row>
    <row r="460" spans="1:10" ht="47.25" outlineLevel="4" x14ac:dyDescent="0.25">
      <c r="A460" s="15" t="s">
        <v>65</v>
      </c>
      <c r="B460" s="13" t="s">
        <v>29</v>
      </c>
      <c r="C460" s="13" t="s">
        <v>32</v>
      </c>
      <c r="D460" s="13" t="s">
        <v>17</v>
      </c>
      <c r="E460" s="13" t="s">
        <v>224</v>
      </c>
      <c r="F460" s="13" t="s">
        <v>9</v>
      </c>
      <c r="G460" s="11"/>
      <c r="H460" s="11">
        <v>2.5</v>
      </c>
      <c r="I460" s="11">
        <v>2.5</v>
      </c>
      <c r="J460" s="11">
        <v>2.5</v>
      </c>
    </row>
    <row r="461" spans="1:10" ht="47.25" outlineLevel="4" x14ac:dyDescent="0.25">
      <c r="A461" s="15" t="s">
        <v>63</v>
      </c>
      <c r="B461" s="13" t="s">
        <v>29</v>
      </c>
      <c r="C461" s="13" t="s">
        <v>32</v>
      </c>
      <c r="D461" s="13" t="s">
        <v>17</v>
      </c>
      <c r="E461" s="13" t="s">
        <v>224</v>
      </c>
      <c r="F461" s="13" t="s">
        <v>8</v>
      </c>
      <c r="G461" s="11">
        <v>5</v>
      </c>
      <c r="H461" s="11">
        <v>0</v>
      </c>
      <c r="I461" s="11"/>
      <c r="J461" s="11"/>
    </row>
    <row r="462" spans="1:10" ht="267.75" outlineLevel="4" x14ac:dyDescent="0.25">
      <c r="A462" s="15" t="s">
        <v>225</v>
      </c>
      <c r="B462" s="13" t="s">
        <v>29</v>
      </c>
      <c r="C462" s="13" t="s">
        <v>32</v>
      </c>
      <c r="D462" s="13" t="s">
        <v>17</v>
      </c>
      <c r="E462" s="13" t="s">
        <v>228</v>
      </c>
      <c r="F462" s="13" t="s">
        <v>2</v>
      </c>
      <c r="G462" s="11">
        <f>SUM(G463:G466)</f>
        <v>39.97</v>
      </c>
      <c r="H462" s="11">
        <f>SUM(H463:H466)</f>
        <v>59.95</v>
      </c>
      <c r="I462" s="11">
        <f t="shared" ref="I462:J462" si="184">SUM(I463:I466)</f>
        <v>59.95</v>
      </c>
      <c r="J462" s="11">
        <f t="shared" si="184"/>
        <v>59.95</v>
      </c>
    </row>
    <row r="463" spans="1:10" ht="31.5" outlineLevel="4" x14ac:dyDescent="0.25">
      <c r="A463" s="15" t="s">
        <v>218</v>
      </c>
      <c r="B463" s="13" t="s">
        <v>29</v>
      </c>
      <c r="C463" s="13" t="s">
        <v>32</v>
      </c>
      <c r="D463" s="13" t="s">
        <v>17</v>
      </c>
      <c r="E463" s="13" t="s">
        <v>228</v>
      </c>
      <c r="F463" s="13" t="s">
        <v>5</v>
      </c>
      <c r="G463" s="11">
        <v>39.601999999999997</v>
      </c>
      <c r="H463" s="11">
        <v>44.06</v>
      </c>
      <c r="I463" s="11">
        <v>44.06</v>
      </c>
      <c r="J463" s="11">
        <v>44.06</v>
      </c>
    </row>
    <row r="464" spans="1:10" ht="94.5" outlineLevel="4" x14ac:dyDescent="0.25">
      <c r="A464" s="15" t="s">
        <v>227</v>
      </c>
      <c r="B464" s="13" t="s">
        <v>29</v>
      </c>
      <c r="C464" s="13" t="s">
        <v>32</v>
      </c>
      <c r="D464" s="13" t="s">
        <v>17</v>
      </c>
      <c r="E464" s="13" t="s">
        <v>228</v>
      </c>
      <c r="F464" s="13" t="s">
        <v>226</v>
      </c>
      <c r="G464" s="11">
        <v>0.26800000000000002</v>
      </c>
      <c r="H464" s="11">
        <v>13.083</v>
      </c>
      <c r="I464" s="11">
        <v>13.083</v>
      </c>
      <c r="J464" s="11">
        <v>13.083</v>
      </c>
    </row>
    <row r="465" spans="1:10" ht="47.25" outlineLevel="4" x14ac:dyDescent="0.25">
      <c r="A465" s="24" t="s">
        <v>65</v>
      </c>
      <c r="B465" s="13" t="s">
        <v>29</v>
      </c>
      <c r="C465" s="13" t="s">
        <v>32</v>
      </c>
      <c r="D465" s="13" t="s">
        <v>17</v>
      </c>
      <c r="E465" s="13" t="s">
        <v>228</v>
      </c>
      <c r="F465" s="13" t="s">
        <v>9</v>
      </c>
      <c r="G465" s="11"/>
      <c r="H465" s="11">
        <v>1.2</v>
      </c>
      <c r="I465" s="11">
        <v>1.2</v>
      </c>
      <c r="J465" s="11">
        <v>1.2</v>
      </c>
    </row>
    <row r="466" spans="1:10" ht="47.25" outlineLevel="4" x14ac:dyDescent="0.25">
      <c r="A466" s="15" t="s">
        <v>63</v>
      </c>
      <c r="B466" s="13" t="s">
        <v>29</v>
      </c>
      <c r="C466" s="13" t="s">
        <v>32</v>
      </c>
      <c r="D466" s="13" t="s">
        <v>17</v>
      </c>
      <c r="E466" s="13" t="s">
        <v>228</v>
      </c>
      <c r="F466" s="13" t="s">
        <v>8</v>
      </c>
      <c r="G466" s="11">
        <v>0.1</v>
      </c>
      <c r="H466" s="11">
        <v>1.607</v>
      </c>
      <c r="I466" s="11">
        <v>1.607</v>
      </c>
      <c r="J466" s="11">
        <v>1.607</v>
      </c>
    </row>
    <row r="467" spans="1:10" ht="283.5" outlineLevel="4" x14ac:dyDescent="0.25">
      <c r="A467" s="15" t="s">
        <v>229</v>
      </c>
      <c r="B467" s="13" t="s">
        <v>29</v>
      </c>
      <c r="C467" s="13" t="s">
        <v>32</v>
      </c>
      <c r="D467" s="13" t="s">
        <v>17</v>
      </c>
      <c r="E467" s="13" t="s">
        <v>230</v>
      </c>
      <c r="F467" s="13" t="s">
        <v>2</v>
      </c>
      <c r="G467" s="11">
        <f>SUM(G468:G471)</f>
        <v>165.78000000000003</v>
      </c>
      <c r="H467" s="11">
        <f>SUM(H468:H471)</f>
        <v>196.17000000000002</v>
      </c>
      <c r="I467" s="11">
        <f t="shared" ref="I467:J467" si="185">SUM(I468:I471)</f>
        <v>196.17000000000002</v>
      </c>
      <c r="J467" s="11">
        <f t="shared" si="185"/>
        <v>196.17000000000002</v>
      </c>
    </row>
    <row r="468" spans="1:10" ht="31.5" outlineLevel="4" x14ac:dyDescent="0.25">
      <c r="A468" s="15" t="s">
        <v>218</v>
      </c>
      <c r="B468" s="13" t="s">
        <v>29</v>
      </c>
      <c r="C468" s="13" t="s">
        <v>32</v>
      </c>
      <c r="D468" s="13" t="s">
        <v>17</v>
      </c>
      <c r="E468" s="13" t="s">
        <v>230</v>
      </c>
      <c r="F468" s="13" t="s">
        <v>5</v>
      </c>
      <c r="G468" s="11">
        <v>164.36500000000001</v>
      </c>
      <c r="H468" s="11">
        <v>146.25800000000001</v>
      </c>
      <c r="I468" s="11">
        <v>146.25800000000001</v>
      </c>
      <c r="J468" s="11">
        <v>146.25800000000001</v>
      </c>
    </row>
    <row r="469" spans="1:10" ht="94.5" outlineLevel="4" x14ac:dyDescent="0.25">
      <c r="A469" s="15" t="s">
        <v>227</v>
      </c>
      <c r="B469" s="13" t="s">
        <v>29</v>
      </c>
      <c r="C469" s="13" t="s">
        <v>32</v>
      </c>
      <c r="D469" s="13" t="s">
        <v>17</v>
      </c>
      <c r="E469" s="13" t="s">
        <v>230</v>
      </c>
      <c r="F469" s="13" t="s">
        <v>226</v>
      </c>
      <c r="G469" s="11">
        <v>1.115</v>
      </c>
      <c r="H469" s="11">
        <v>43.433</v>
      </c>
      <c r="I469" s="11">
        <v>43.433</v>
      </c>
      <c r="J469" s="11">
        <v>43.433</v>
      </c>
    </row>
    <row r="470" spans="1:10" ht="47.25" outlineLevel="4" x14ac:dyDescent="0.25">
      <c r="A470" s="24" t="s">
        <v>65</v>
      </c>
      <c r="B470" s="13" t="s">
        <v>29</v>
      </c>
      <c r="C470" s="13" t="s">
        <v>32</v>
      </c>
      <c r="D470" s="13" t="s">
        <v>17</v>
      </c>
      <c r="E470" s="13" t="s">
        <v>230</v>
      </c>
      <c r="F470" s="13" t="s">
        <v>9</v>
      </c>
      <c r="G470" s="11"/>
      <c r="H470" s="11">
        <v>1.96</v>
      </c>
      <c r="I470" s="11">
        <v>1.96</v>
      </c>
      <c r="J470" s="11">
        <v>1.96</v>
      </c>
    </row>
    <row r="471" spans="1:10" ht="47.25" outlineLevel="1" x14ac:dyDescent="0.25">
      <c r="A471" s="15" t="s">
        <v>63</v>
      </c>
      <c r="B471" s="13" t="s">
        <v>29</v>
      </c>
      <c r="C471" s="13" t="s">
        <v>32</v>
      </c>
      <c r="D471" s="13" t="s">
        <v>17</v>
      </c>
      <c r="E471" s="13" t="s">
        <v>230</v>
      </c>
      <c r="F471" s="13" t="s">
        <v>8</v>
      </c>
      <c r="G471" s="11">
        <v>0.3</v>
      </c>
      <c r="H471" s="11">
        <v>4.5190000000000001</v>
      </c>
      <c r="I471" s="11">
        <v>4.5190000000000001</v>
      </c>
      <c r="J471" s="11">
        <v>4.5190000000000001</v>
      </c>
    </row>
    <row r="472" spans="1:10" ht="236.25" outlineLevel="2" x14ac:dyDescent="0.25">
      <c r="A472" s="15" t="s">
        <v>231</v>
      </c>
      <c r="B472" s="13" t="s">
        <v>29</v>
      </c>
      <c r="C472" s="13" t="s">
        <v>32</v>
      </c>
      <c r="D472" s="13" t="s">
        <v>17</v>
      </c>
      <c r="E472" s="13" t="s">
        <v>232</v>
      </c>
      <c r="F472" s="13" t="s">
        <v>2</v>
      </c>
      <c r="G472" s="11">
        <f>SUM(G473:G476)</f>
        <v>70.53</v>
      </c>
      <c r="H472" s="11">
        <f>SUM(H473:H476)</f>
        <v>131.06</v>
      </c>
      <c r="I472" s="11">
        <f t="shared" ref="I472:J472" si="186">SUM(I473:I476)</f>
        <v>131.06</v>
      </c>
      <c r="J472" s="11">
        <f t="shared" si="186"/>
        <v>131.06</v>
      </c>
    </row>
    <row r="473" spans="1:10" ht="31.5" outlineLevel="2" x14ac:dyDescent="0.25">
      <c r="A473" s="15" t="s">
        <v>218</v>
      </c>
      <c r="B473" s="13" t="s">
        <v>29</v>
      </c>
      <c r="C473" s="13" t="s">
        <v>32</v>
      </c>
      <c r="D473" s="13" t="s">
        <v>17</v>
      </c>
      <c r="E473" s="13" t="s">
        <v>232</v>
      </c>
      <c r="F473" s="13" t="s">
        <v>5</v>
      </c>
      <c r="G473" s="11">
        <v>69.856999999999999</v>
      </c>
      <c r="H473" s="11">
        <v>82.917000000000002</v>
      </c>
      <c r="I473" s="11">
        <v>82.917000000000002</v>
      </c>
      <c r="J473" s="11">
        <v>82.917000000000002</v>
      </c>
    </row>
    <row r="474" spans="1:10" ht="94.5" outlineLevel="3" x14ac:dyDescent="0.25">
      <c r="A474" s="15" t="s">
        <v>227</v>
      </c>
      <c r="B474" s="13" t="s">
        <v>29</v>
      </c>
      <c r="C474" s="13" t="s">
        <v>32</v>
      </c>
      <c r="D474" s="13" t="s">
        <v>17</v>
      </c>
      <c r="E474" s="13" t="s">
        <v>232</v>
      </c>
      <c r="F474" s="13" t="s">
        <v>226</v>
      </c>
      <c r="G474" s="11">
        <v>0.47299999999999998</v>
      </c>
      <c r="H474" s="11">
        <v>24.594000000000001</v>
      </c>
      <c r="I474" s="11">
        <v>24.594000000000001</v>
      </c>
      <c r="J474" s="11">
        <v>24.594000000000001</v>
      </c>
    </row>
    <row r="475" spans="1:10" ht="47.25" outlineLevel="3" x14ac:dyDescent="0.25">
      <c r="A475" s="24" t="s">
        <v>65</v>
      </c>
      <c r="B475" s="13" t="s">
        <v>29</v>
      </c>
      <c r="C475" s="13" t="s">
        <v>32</v>
      </c>
      <c r="D475" s="13" t="s">
        <v>17</v>
      </c>
      <c r="E475" s="13" t="s">
        <v>232</v>
      </c>
      <c r="F475" s="13" t="s">
        <v>9</v>
      </c>
      <c r="G475" s="11"/>
      <c r="H475" s="11">
        <v>9.3000000000000007</v>
      </c>
      <c r="I475" s="11">
        <v>9.3000000000000007</v>
      </c>
      <c r="J475" s="11">
        <v>9.3000000000000007</v>
      </c>
    </row>
    <row r="476" spans="1:10" ht="47.25" outlineLevel="4" x14ac:dyDescent="0.25">
      <c r="A476" s="15" t="s">
        <v>63</v>
      </c>
      <c r="B476" s="13" t="s">
        <v>29</v>
      </c>
      <c r="C476" s="13" t="s">
        <v>32</v>
      </c>
      <c r="D476" s="13" t="s">
        <v>17</v>
      </c>
      <c r="E476" s="13" t="s">
        <v>232</v>
      </c>
      <c r="F476" s="13" t="s">
        <v>8</v>
      </c>
      <c r="G476" s="11">
        <v>0.2</v>
      </c>
      <c r="H476" s="11">
        <v>14.249000000000001</v>
      </c>
      <c r="I476" s="11">
        <v>14.249000000000001</v>
      </c>
      <c r="J476" s="11">
        <v>14.249000000000001</v>
      </c>
    </row>
    <row r="477" spans="1:10" ht="47.25" outlineLevel="4" x14ac:dyDescent="0.25">
      <c r="A477" s="12" t="s">
        <v>493</v>
      </c>
      <c r="B477" s="13" t="s">
        <v>29</v>
      </c>
      <c r="C477" s="13" t="s">
        <v>32</v>
      </c>
      <c r="D477" s="13" t="s">
        <v>17</v>
      </c>
      <c r="E477" s="32">
        <v>9900000000</v>
      </c>
      <c r="F477" s="13" t="s">
        <v>2</v>
      </c>
      <c r="G477" s="11">
        <f>G478</f>
        <v>79413.97</v>
      </c>
      <c r="H477" s="11">
        <f>H478</f>
        <v>74173.700000000012</v>
      </c>
      <c r="I477" s="11">
        <f t="shared" ref="I477:J478" si="187">I478</f>
        <v>74173.700000000012</v>
      </c>
      <c r="J477" s="11">
        <f t="shared" si="187"/>
        <v>73920.01400000001</v>
      </c>
    </row>
    <row r="478" spans="1:10" ht="63" outlineLevel="4" x14ac:dyDescent="0.25">
      <c r="A478" s="12" t="s">
        <v>494</v>
      </c>
      <c r="B478" s="13" t="s">
        <v>29</v>
      </c>
      <c r="C478" s="13" t="s">
        <v>32</v>
      </c>
      <c r="D478" s="13" t="s">
        <v>17</v>
      </c>
      <c r="E478" s="32">
        <v>9990000000</v>
      </c>
      <c r="F478" s="13" t="s">
        <v>2</v>
      </c>
      <c r="G478" s="11">
        <f>G479</f>
        <v>79413.97</v>
      </c>
      <c r="H478" s="11">
        <f>H479</f>
        <v>74173.700000000012</v>
      </c>
      <c r="I478" s="11">
        <f t="shared" si="187"/>
        <v>74173.700000000012</v>
      </c>
      <c r="J478" s="11">
        <f t="shared" si="187"/>
        <v>73920.01400000001</v>
      </c>
    </row>
    <row r="479" spans="1:10" ht="78.75" outlineLevel="2" x14ac:dyDescent="0.25">
      <c r="A479" s="15" t="s">
        <v>142</v>
      </c>
      <c r="B479" s="13" t="s">
        <v>29</v>
      </c>
      <c r="C479" s="13" t="s">
        <v>32</v>
      </c>
      <c r="D479" s="13" t="s">
        <v>17</v>
      </c>
      <c r="E479" s="13" t="s">
        <v>323</v>
      </c>
      <c r="F479" s="13" t="s">
        <v>2</v>
      </c>
      <c r="G479" s="11">
        <f>SUM(G480:G492)</f>
        <v>79413.97</v>
      </c>
      <c r="H479" s="11">
        <f>SUM(H480:H492)</f>
        <v>74173.700000000012</v>
      </c>
      <c r="I479" s="11">
        <f t="shared" ref="I479:J479" si="188">SUM(I480:I492)</f>
        <v>74173.700000000012</v>
      </c>
      <c r="J479" s="11">
        <f t="shared" si="188"/>
        <v>73920.01400000001</v>
      </c>
    </row>
    <row r="480" spans="1:10" outlineLevel="3" x14ac:dyDescent="0.25">
      <c r="A480" s="15" t="s">
        <v>692</v>
      </c>
      <c r="B480" s="13" t="s">
        <v>29</v>
      </c>
      <c r="C480" s="13" t="s">
        <v>32</v>
      </c>
      <c r="D480" s="13" t="s">
        <v>17</v>
      </c>
      <c r="E480" s="13" t="s">
        <v>323</v>
      </c>
      <c r="F480" s="13" t="s">
        <v>30</v>
      </c>
      <c r="G480" s="11">
        <v>52019.1</v>
      </c>
      <c r="H480" s="11">
        <v>41848.148000000001</v>
      </c>
      <c r="I480" s="11">
        <v>41848.148000000001</v>
      </c>
      <c r="J480" s="11">
        <v>41844.169000000002</v>
      </c>
    </row>
    <row r="481" spans="1:10" ht="47.25" outlineLevel="4" x14ac:dyDescent="0.25">
      <c r="A481" s="15" t="s">
        <v>693</v>
      </c>
      <c r="B481" s="13" t="s">
        <v>29</v>
      </c>
      <c r="C481" s="13" t="s">
        <v>32</v>
      </c>
      <c r="D481" s="13" t="s">
        <v>17</v>
      </c>
      <c r="E481" s="13" t="s">
        <v>323</v>
      </c>
      <c r="F481" s="13" t="s">
        <v>33</v>
      </c>
      <c r="G481" s="11">
        <v>252.68</v>
      </c>
      <c r="H481" s="11">
        <v>452.14400000000001</v>
      </c>
      <c r="I481" s="11">
        <v>452.14400000000001</v>
      </c>
      <c r="J481" s="11">
        <v>452.14400000000001</v>
      </c>
    </row>
    <row r="482" spans="1:10" ht="78.75" outlineLevel="4" x14ac:dyDescent="0.25">
      <c r="A482" s="15" t="s">
        <v>694</v>
      </c>
      <c r="B482" s="13" t="s">
        <v>29</v>
      </c>
      <c r="C482" s="13" t="s">
        <v>32</v>
      </c>
      <c r="D482" s="13" t="s">
        <v>17</v>
      </c>
      <c r="E482" s="13" t="s">
        <v>323</v>
      </c>
      <c r="F482" s="13" t="s">
        <v>242</v>
      </c>
      <c r="G482" s="11">
        <v>1565</v>
      </c>
      <c r="H482" s="11">
        <v>12483.599</v>
      </c>
      <c r="I482" s="11">
        <v>12483.599</v>
      </c>
      <c r="J482" s="11">
        <v>12483.599</v>
      </c>
    </row>
    <row r="483" spans="1:10" ht="47.25" outlineLevel="3" x14ac:dyDescent="0.25">
      <c r="A483" s="15" t="s">
        <v>132</v>
      </c>
      <c r="B483" s="13" t="s">
        <v>29</v>
      </c>
      <c r="C483" s="13" t="s">
        <v>32</v>
      </c>
      <c r="D483" s="13" t="s">
        <v>17</v>
      </c>
      <c r="E483" s="13" t="s">
        <v>323</v>
      </c>
      <c r="F483" s="13" t="s">
        <v>37</v>
      </c>
      <c r="G483" s="11">
        <v>2627.03</v>
      </c>
      <c r="H483" s="11">
        <v>0</v>
      </c>
      <c r="I483" s="11"/>
      <c r="J483" s="11"/>
    </row>
    <row r="484" spans="1:10" ht="47.25" outlineLevel="4" x14ac:dyDescent="0.25">
      <c r="A484" s="15" t="s">
        <v>65</v>
      </c>
      <c r="B484" s="13" t="s">
        <v>29</v>
      </c>
      <c r="C484" s="13" t="s">
        <v>32</v>
      </c>
      <c r="D484" s="13" t="s">
        <v>17</v>
      </c>
      <c r="E484" s="13" t="s">
        <v>323</v>
      </c>
      <c r="F484" s="13" t="s">
        <v>9</v>
      </c>
      <c r="G484" s="11">
        <v>464.24</v>
      </c>
      <c r="H484" s="11">
        <v>944.85</v>
      </c>
      <c r="I484" s="11">
        <v>944.85</v>
      </c>
      <c r="J484" s="11">
        <v>944.84799999999996</v>
      </c>
    </row>
    <row r="485" spans="1:10" ht="63" outlineLevel="4" x14ac:dyDescent="0.25">
      <c r="A485" s="15" t="s">
        <v>143</v>
      </c>
      <c r="B485" s="13" t="s">
        <v>29</v>
      </c>
      <c r="C485" s="13" t="s">
        <v>32</v>
      </c>
      <c r="D485" s="13" t="s">
        <v>17</v>
      </c>
      <c r="E485" s="13" t="s">
        <v>323</v>
      </c>
      <c r="F485" s="13" t="s">
        <v>38</v>
      </c>
      <c r="G485" s="11">
        <v>5533.5</v>
      </c>
      <c r="H485" s="11"/>
      <c r="I485" s="11"/>
      <c r="J485" s="11"/>
    </row>
    <row r="486" spans="1:10" ht="47.25" outlineLevel="4" x14ac:dyDescent="0.25">
      <c r="A486" s="15" t="s">
        <v>63</v>
      </c>
      <c r="B486" s="13" t="s">
        <v>29</v>
      </c>
      <c r="C486" s="13" t="s">
        <v>32</v>
      </c>
      <c r="D486" s="13" t="s">
        <v>17</v>
      </c>
      <c r="E486" s="13" t="s">
        <v>323</v>
      </c>
      <c r="F486" s="13" t="s">
        <v>8</v>
      </c>
      <c r="G486" s="11">
        <v>4433.34</v>
      </c>
      <c r="H486" s="11">
        <v>4923.5540000000001</v>
      </c>
      <c r="I486" s="11">
        <v>4923.5540000000001</v>
      </c>
      <c r="J486" s="11">
        <v>4737.1620000000003</v>
      </c>
    </row>
    <row r="487" spans="1:10" ht="94.5" outlineLevel="3" x14ac:dyDescent="0.25">
      <c r="A487" s="15" t="s">
        <v>115</v>
      </c>
      <c r="B487" s="13" t="s">
        <v>29</v>
      </c>
      <c r="C487" s="13" t="s">
        <v>32</v>
      </c>
      <c r="D487" s="13" t="s">
        <v>17</v>
      </c>
      <c r="E487" s="13" t="s">
        <v>323</v>
      </c>
      <c r="F487" s="13" t="s">
        <v>31</v>
      </c>
      <c r="G487" s="11">
        <v>12083.87</v>
      </c>
      <c r="H487" s="11">
        <v>12954.509</v>
      </c>
      <c r="I487" s="11">
        <v>12954.509</v>
      </c>
      <c r="J487" s="11">
        <v>12937.257</v>
      </c>
    </row>
    <row r="488" spans="1:10" ht="31.5" outlineLevel="4" x14ac:dyDescent="0.25">
      <c r="A488" s="15" t="s">
        <v>119</v>
      </c>
      <c r="B488" s="13" t="s">
        <v>29</v>
      </c>
      <c r="C488" s="13" t="s">
        <v>32</v>
      </c>
      <c r="D488" s="13" t="s">
        <v>17</v>
      </c>
      <c r="E488" s="13" t="s">
        <v>323</v>
      </c>
      <c r="F488" s="13" t="s">
        <v>34</v>
      </c>
      <c r="G488" s="11">
        <v>184.96</v>
      </c>
      <c r="H488" s="11">
        <v>274.85000000000002</v>
      </c>
      <c r="I488" s="11">
        <v>274.85000000000002</v>
      </c>
      <c r="J488" s="11">
        <v>228.81</v>
      </c>
    </row>
    <row r="489" spans="1:10" ht="141.75" outlineLevel="4" x14ac:dyDescent="0.25">
      <c r="A489" s="15" t="s">
        <v>738</v>
      </c>
      <c r="B489" s="13" t="s">
        <v>29</v>
      </c>
      <c r="C489" s="13" t="s">
        <v>32</v>
      </c>
      <c r="D489" s="13" t="s">
        <v>17</v>
      </c>
      <c r="E489" s="13" t="s">
        <v>323</v>
      </c>
      <c r="F489" s="13" t="s">
        <v>45</v>
      </c>
      <c r="G489" s="11"/>
      <c r="H489" s="11">
        <v>18.466000000000001</v>
      </c>
      <c r="I489" s="11">
        <v>18.466000000000001</v>
      </c>
      <c r="J489" s="11">
        <v>18.466000000000001</v>
      </c>
    </row>
    <row r="490" spans="1:10" ht="31.5" x14ac:dyDescent="0.25">
      <c r="A490" s="15" t="s">
        <v>66</v>
      </c>
      <c r="B490" s="13" t="s">
        <v>29</v>
      </c>
      <c r="C490" s="13" t="s">
        <v>32</v>
      </c>
      <c r="D490" s="13" t="s">
        <v>17</v>
      </c>
      <c r="E490" s="13" t="s">
        <v>323</v>
      </c>
      <c r="F490" s="13" t="s">
        <v>10</v>
      </c>
      <c r="G490" s="11">
        <v>215</v>
      </c>
      <c r="H490" s="11">
        <v>194.803</v>
      </c>
      <c r="I490" s="11">
        <v>194.803</v>
      </c>
      <c r="J490" s="11">
        <v>194.78200000000001</v>
      </c>
    </row>
    <row r="491" spans="1:10" outlineLevel="1" x14ac:dyDescent="0.25">
      <c r="A491" s="15" t="s">
        <v>120</v>
      </c>
      <c r="B491" s="13" t="s">
        <v>29</v>
      </c>
      <c r="C491" s="13" t="s">
        <v>32</v>
      </c>
      <c r="D491" s="13" t="s">
        <v>17</v>
      </c>
      <c r="E491" s="13" t="s">
        <v>323</v>
      </c>
      <c r="F491" s="13" t="s">
        <v>35</v>
      </c>
      <c r="G491" s="11">
        <v>35.25</v>
      </c>
      <c r="H491" s="11">
        <v>78.522999999999996</v>
      </c>
      <c r="I491" s="11">
        <v>78.522999999999996</v>
      </c>
      <c r="J491" s="11">
        <v>78.522999999999996</v>
      </c>
    </row>
    <row r="492" spans="1:10" outlineLevel="1" x14ac:dyDescent="0.25">
      <c r="A492" s="15" t="s">
        <v>714</v>
      </c>
      <c r="B492" s="13" t="s">
        <v>29</v>
      </c>
      <c r="C492" s="13" t="s">
        <v>32</v>
      </c>
      <c r="D492" s="13" t="s">
        <v>17</v>
      </c>
      <c r="E492" s="13" t="s">
        <v>323</v>
      </c>
      <c r="F492" s="13" t="s">
        <v>713</v>
      </c>
      <c r="G492" s="11"/>
      <c r="H492" s="11">
        <v>0.254</v>
      </c>
      <c r="I492" s="11">
        <v>0.254</v>
      </c>
      <c r="J492" s="11">
        <v>0.254</v>
      </c>
    </row>
    <row r="493" spans="1:10" outlineLevel="2" x14ac:dyDescent="0.25">
      <c r="A493" s="15" t="s">
        <v>657</v>
      </c>
      <c r="B493" s="13" t="s">
        <v>29</v>
      </c>
      <c r="C493" s="13" t="s">
        <v>23</v>
      </c>
      <c r="D493" s="13" t="s">
        <v>1</v>
      </c>
      <c r="E493" s="13" t="s">
        <v>248</v>
      </c>
      <c r="F493" s="13" t="s">
        <v>2</v>
      </c>
      <c r="G493" s="11">
        <f>G494+G501</f>
        <v>23415.39</v>
      </c>
      <c r="H493" s="11">
        <f>H494+H501</f>
        <v>42942.11</v>
      </c>
      <c r="I493" s="11">
        <f t="shared" ref="I493:J493" si="189">I494+I501</f>
        <v>42942.11</v>
      </c>
      <c r="J493" s="11">
        <f t="shared" si="189"/>
        <v>42942.11</v>
      </c>
    </row>
    <row r="494" spans="1:10" outlineLevel="2" x14ac:dyDescent="0.25">
      <c r="A494" s="15" t="s">
        <v>99</v>
      </c>
      <c r="B494" s="13" t="s">
        <v>29</v>
      </c>
      <c r="C494" s="13" t="s">
        <v>23</v>
      </c>
      <c r="D494" s="13" t="s">
        <v>15</v>
      </c>
      <c r="E494" s="13" t="s">
        <v>248</v>
      </c>
      <c r="F494" s="13" t="s">
        <v>2</v>
      </c>
      <c r="G494" s="11">
        <f>G497</f>
        <v>11017.33</v>
      </c>
      <c r="H494" s="11">
        <f>H497</f>
        <v>21738.89</v>
      </c>
      <c r="I494" s="11">
        <f t="shared" ref="I494:J494" si="190">I497</f>
        <v>21738.89</v>
      </c>
      <c r="J494" s="11">
        <f t="shared" si="190"/>
        <v>21738.89</v>
      </c>
    </row>
    <row r="495" spans="1:10" ht="63" outlineLevel="2" x14ac:dyDescent="0.25">
      <c r="A495" s="12" t="s">
        <v>451</v>
      </c>
      <c r="B495" s="13" t="s">
        <v>29</v>
      </c>
      <c r="C495" s="13" t="s">
        <v>23</v>
      </c>
      <c r="D495" s="13" t="s">
        <v>15</v>
      </c>
      <c r="E495" s="13" t="s">
        <v>563</v>
      </c>
      <c r="F495" s="13" t="s">
        <v>2</v>
      </c>
      <c r="G495" s="11">
        <f>G496</f>
        <v>11017.33</v>
      </c>
      <c r="H495" s="11">
        <f>H496</f>
        <v>21738.89</v>
      </c>
      <c r="I495" s="11">
        <f t="shared" ref="I495:J496" si="191">I496</f>
        <v>21738.89</v>
      </c>
      <c r="J495" s="11">
        <f t="shared" si="191"/>
        <v>21738.89</v>
      </c>
    </row>
    <row r="496" spans="1:10" ht="110.25" outlineLevel="3" x14ac:dyDescent="0.25">
      <c r="A496" s="12" t="s">
        <v>452</v>
      </c>
      <c r="B496" s="13" t="s">
        <v>29</v>
      </c>
      <c r="C496" s="13" t="s">
        <v>23</v>
      </c>
      <c r="D496" s="13" t="s">
        <v>15</v>
      </c>
      <c r="E496" s="13" t="s">
        <v>564</v>
      </c>
      <c r="F496" s="13" t="s">
        <v>2</v>
      </c>
      <c r="G496" s="11">
        <f>G497</f>
        <v>11017.33</v>
      </c>
      <c r="H496" s="11">
        <f>H497</f>
        <v>21738.89</v>
      </c>
      <c r="I496" s="11">
        <f t="shared" si="191"/>
        <v>21738.89</v>
      </c>
      <c r="J496" s="11">
        <f t="shared" si="191"/>
        <v>21738.89</v>
      </c>
    </row>
    <row r="497" spans="1:10" ht="283.5" outlineLevel="4" x14ac:dyDescent="0.25">
      <c r="A497" s="15" t="s">
        <v>233</v>
      </c>
      <c r="B497" s="13" t="s">
        <v>29</v>
      </c>
      <c r="C497" s="13" t="s">
        <v>23</v>
      </c>
      <c r="D497" s="13" t="s">
        <v>15</v>
      </c>
      <c r="E497" s="13" t="s">
        <v>234</v>
      </c>
      <c r="F497" s="13" t="s">
        <v>2</v>
      </c>
      <c r="G497" s="11">
        <f>SUM(G498:G500)</f>
        <v>11017.33</v>
      </c>
      <c r="H497" s="11">
        <f>SUM(H498:H500)</f>
        <v>21738.89</v>
      </c>
      <c r="I497" s="11">
        <f t="shared" ref="I497:J497" si="192">SUM(I498:I500)</f>
        <v>21738.89</v>
      </c>
      <c r="J497" s="11">
        <f t="shared" si="192"/>
        <v>21738.89</v>
      </c>
    </row>
    <row r="498" spans="1:10" ht="47.25" outlineLevel="3" x14ac:dyDescent="0.25">
      <c r="A498" s="15" t="s">
        <v>693</v>
      </c>
      <c r="B498" s="13" t="s">
        <v>29</v>
      </c>
      <c r="C498" s="13" t="s">
        <v>23</v>
      </c>
      <c r="D498" s="13" t="s">
        <v>15</v>
      </c>
      <c r="E498" s="13" t="s">
        <v>234</v>
      </c>
      <c r="F498" s="13" t="s">
        <v>33</v>
      </c>
      <c r="G498" s="11">
        <v>8262</v>
      </c>
      <c r="H498" s="11">
        <v>15707.85</v>
      </c>
      <c r="I498" s="11">
        <v>15707.85</v>
      </c>
      <c r="J498" s="11">
        <v>15707.85</v>
      </c>
    </row>
    <row r="499" spans="1:10" ht="47.25" outlineLevel="3" x14ac:dyDescent="0.25">
      <c r="A499" s="15" t="s">
        <v>63</v>
      </c>
      <c r="B499" s="13" t="s">
        <v>29</v>
      </c>
      <c r="C499" s="13" t="s">
        <v>23</v>
      </c>
      <c r="D499" s="13" t="s">
        <v>15</v>
      </c>
      <c r="E499" s="13" t="s">
        <v>234</v>
      </c>
      <c r="F499" s="13" t="s">
        <v>8</v>
      </c>
      <c r="G499" s="11">
        <v>45</v>
      </c>
      <c r="H499" s="11">
        <v>110.271</v>
      </c>
      <c r="I499" s="11">
        <v>110.271</v>
      </c>
      <c r="J499" s="11">
        <v>110.271</v>
      </c>
    </row>
    <row r="500" spans="1:10" ht="63" outlineLevel="3" x14ac:dyDescent="0.25">
      <c r="A500" s="15" t="s">
        <v>97</v>
      </c>
      <c r="B500" s="13" t="s">
        <v>29</v>
      </c>
      <c r="C500" s="13" t="s">
        <v>23</v>
      </c>
      <c r="D500" s="13" t="s">
        <v>15</v>
      </c>
      <c r="E500" s="13" t="s">
        <v>234</v>
      </c>
      <c r="F500" s="13" t="s">
        <v>24</v>
      </c>
      <c r="G500" s="11">
        <v>2710.33</v>
      </c>
      <c r="H500" s="11">
        <v>5920.7690000000002</v>
      </c>
      <c r="I500" s="11">
        <v>5920.7690000000002</v>
      </c>
      <c r="J500" s="11">
        <v>5920.7690000000002</v>
      </c>
    </row>
    <row r="501" spans="1:10" outlineLevel="4" x14ac:dyDescent="0.25">
      <c r="A501" s="15" t="s">
        <v>144</v>
      </c>
      <c r="B501" s="13" t="s">
        <v>29</v>
      </c>
      <c r="C501" s="13" t="s">
        <v>23</v>
      </c>
      <c r="D501" s="13" t="s">
        <v>7</v>
      </c>
      <c r="E501" s="13" t="s">
        <v>248</v>
      </c>
      <c r="F501" s="13" t="s">
        <v>2</v>
      </c>
      <c r="G501" s="11">
        <f>G504+G509+G513</f>
        <v>12398.06</v>
      </c>
      <c r="H501" s="11">
        <f>H504+H509+H513</f>
        <v>21203.219999999998</v>
      </c>
      <c r="I501" s="11">
        <f t="shared" ref="I501:J501" si="193">I504+I509+I513</f>
        <v>21203.219999999998</v>
      </c>
      <c r="J501" s="11">
        <f t="shared" si="193"/>
        <v>21203.219999999998</v>
      </c>
    </row>
    <row r="502" spans="1:10" ht="63" outlineLevel="3" x14ac:dyDescent="0.25">
      <c r="A502" s="12" t="s">
        <v>412</v>
      </c>
      <c r="B502" s="13" t="s">
        <v>29</v>
      </c>
      <c r="C502" s="13" t="s">
        <v>23</v>
      </c>
      <c r="D502" s="13" t="s">
        <v>7</v>
      </c>
      <c r="E502" s="13" t="s">
        <v>524</v>
      </c>
      <c r="F502" s="13" t="s">
        <v>2</v>
      </c>
      <c r="G502" s="11">
        <f>G503</f>
        <v>7533.48</v>
      </c>
      <c r="H502" s="11">
        <f>H503</f>
        <v>15629.17</v>
      </c>
      <c r="I502" s="11">
        <f t="shared" ref="I502:J503" si="194">I503</f>
        <v>15629.17</v>
      </c>
      <c r="J502" s="11">
        <f t="shared" si="194"/>
        <v>15629.17</v>
      </c>
    </row>
    <row r="503" spans="1:10" ht="126" outlineLevel="3" x14ac:dyDescent="0.25">
      <c r="A503" s="12" t="s">
        <v>413</v>
      </c>
      <c r="B503" s="13" t="s">
        <v>29</v>
      </c>
      <c r="C503" s="13" t="s">
        <v>23</v>
      </c>
      <c r="D503" s="13" t="s">
        <v>7</v>
      </c>
      <c r="E503" s="13" t="s">
        <v>525</v>
      </c>
      <c r="F503" s="13" t="s">
        <v>2</v>
      </c>
      <c r="G503" s="11">
        <f>G504</f>
        <v>7533.48</v>
      </c>
      <c r="H503" s="11">
        <f>H504</f>
        <v>15629.17</v>
      </c>
      <c r="I503" s="11">
        <f t="shared" si="194"/>
        <v>15629.17</v>
      </c>
      <c r="J503" s="11">
        <f t="shared" si="194"/>
        <v>15629.17</v>
      </c>
    </row>
    <row r="504" spans="1:10" ht="236.25" outlineLevel="3" x14ac:dyDescent="0.25">
      <c r="A504" s="15" t="s">
        <v>231</v>
      </c>
      <c r="B504" s="13" t="s">
        <v>29</v>
      </c>
      <c r="C504" s="13" t="s">
        <v>23</v>
      </c>
      <c r="D504" s="13" t="s">
        <v>7</v>
      </c>
      <c r="E504" s="13" t="s">
        <v>235</v>
      </c>
      <c r="F504" s="13" t="s">
        <v>2</v>
      </c>
      <c r="G504" s="11">
        <f>SUM(G505:G506)</f>
        <v>7533.48</v>
      </c>
      <c r="H504" s="11">
        <f>SUM(H505:H506)</f>
        <v>15629.17</v>
      </c>
      <c r="I504" s="11">
        <f t="shared" ref="I504:J504" si="195">SUM(I505:I506)</f>
        <v>15629.17</v>
      </c>
      <c r="J504" s="11">
        <f t="shared" si="195"/>
        <v>15629.17</v>
      </c>
    </row>
    <row r="505" spans="1:10" ht="47.25" outlineLevel="4" x14ac:dyDescent="0.25">
      <c r="A505" s="15" t="s">
        <v>63</v>
      </c>
      <c r="B505" s="13" t="s">
        <v>29</v>
      </c>
      <c r="C505" s="13" t="s">
        <v>23</v>
      </c>
      <c r="D505" s="13" t="s">
        <v>7</v>
      </c>
      <c r="E505" s="13" t="s">
        <v>235</v>
      </c>
      <c r="F505" s="13" t="s">
        <v>8</v>
      </c>
      <c r="G505" s="11">
        <v>50</v>
      </c>
      <c r="H505" s="11">
        <v>132.363</v>
      </c>
      <c r="I505" s="11">
        <v>132.363</v>
      </c>
      <c r="J505" s="11">
        <v>132.363</v>
      </c>
    </row>
    <row r="506" spans="1:10" ht="63" outlineLevel="4" x14ac:dyDescent="0.25">
      <c r="A506" s="15" t="s">
        <v>97</v>
      </c>
      <c r="B506" s="13" t="s">
        <v>29</v>
      </c>
      <c r="C506" s="13" t="s">
        <v>23</v>
      </c>
      <c r="D506" s="13" t="s">
        <v>7</v>
      </c>
      <c r="E506" s="13" t="s">
        <v>235</v>
      </c>
      <c r="F506" s="13" t="s">
        <v>24</v>
      </c>
      <c r="G506" s="11">
        <v>7483.48</v>
      </c>
      <c r="H506" s="11">
        <v>15496.807000000001</v>
      </c>
      <c r="I506" s="11">
        <v>15496.807000000001</v>
      </c>
      <c r="J506" s="11">
        <v>15496.807000000001</v>
      </c>
    </row>
    <row r="507" spans="1:10" ht="31.5" outlineLevel="4" x14ac:dyDescent="0.25">
      <c r="A507" s="12" t="s">
        <v>416</v>
      </c>
      <c r="B507" s="13" t="s">
        <v>29</v>
      </c>
      <c r="C507" s="13" t="s">
        <v>23</v>
      </c>
      <c r="D507" s="13" t="s">
        <v>7</v>
      </c>
      <c r="E507" s="13" t="s">
        <v>527</v>
      </c>
      <c r="F507" s="13" t="s">
        <v>2</v>
      </c>
      <c r="G507" s="11">
        <f t="shared" ref="G507:H509" si="196">G508</f>
        <v>4558.24</v>
      </c>
      <c r="H507" s="11">
        <f t="shared" si="196"/>
        <v>5351.95</v>
      </c>
      <c r="I507" s="11">
        <f t="shared" ref="I507:J509" si="197">I508</f>
        <v>5351.95</v>
      </c>
      <c r="J507" s="11">
        <f t="shared" si="197"/>
        <v>5351.95</v>
      </c>
    </row>
    <row r="508" spans="1:10" ht="63" outlineLevel="4" x14ac:dyDescent="0.25">
      <c r="A508" s="12" t="s">
        <v>417</v>
      </c>
      <c r="B508" s="13" t="s">
        <v>29</v>
      </c>
      <c r="C508" s="13" t="s">
        <v>23</v>
      </c>
      <c r="D508" s="13" t="s">
        <v>7</v>
      </c>
      <c r="E508" s="13" t="s">
        <v>528</v>
      </c>
      <c r="F508" s="13" t="s">
        <v>2</v>
      </c>
      <c r="G508" s="11">
        <f t="shared" si="196"/>
        <v>4558.24</v>
      </c>
      <c r="H508" s="11">
        <f t="shared" si="196"/>
        <v>5351.95</v>
      </c>
      <c r="I508" s="11">
        <f t="shared" si="197"/>
        <v>5351.95</v>
      </c>
      <c r="J508" s="11">
        <f t="shared" si="197"/>
        <v>5351.95</v>
      </c>
    </row>
    <row r="509" spans="1:10" ht="252" outlineLevel="4" x14ac:dyDescent="0.25">
      <c r="A509" s="15" t="s">
        <v>236</v>
      </c>
      <c r="B509" s="13" t="s">
        <v>29</v>
      </c>
      <c r="C509" s="13" t="s">
        <v>23</v>
      </c>
      <c r="D509" s="13" t="s">
        <v>7</v>
      </c>
      <c r="E509" s="13" t="s">
        <v>237</v>
      </c>
      <c r="F509" s="13" t="s">
        <v>2</v>
      </c>
      <c r="G509" s="11">
        <f t="shared" si="196"/>
        <v>4558.24</v>
      </c>
      <c r="H509" s="11">
        <f t="shared" si="196"/>
        <v>5351.95</v>
      </c>
      <c r="I509" s="11">
        <f t="shared" si="197"/>
        <v>5351.95</v>
      </c>
      <c r="J509" s="11">
        <f t="shared" si="197"/>
        <v>5351.95</v>
      </c>
    </row>
    <row r="510" spans="1:10" ht="47.25" outlineLevel="4" x14ac:dyDescent="0.25">
      <c r="A510" s="15" t="s">
        <v>63</v>
      </c>
      <c r="B510" s="13" t="s">
        <v>29</v>
      </c>
      <c r="C510" s="13" t="s">
        <v>23</v>
      </c>
      <c r="D510" s="13" t="s">
        <v>7</v>
      </c>
      <c r="E510" s="13" t="s">
        <v>237</v>
      </c>
      <c r="F510" s="13" t="s">
        <v>8</v>
      </c>
      <c r="G510" s="11">
        <v>4558.24</v>
      </c>
      <c r="H510" s="11">
        <v>5351.95</v>
      </c>
      <c r="I510" s="11">
        <v>5351.95</v>
      </c>
      <c r="J510" s="11">
        <v>5351.95</v>
      </c>
    </row>
    <row r="511" spans="1:10" ht="63" outlineLevel="4" x14ac:dyDescent="0.25">
      <c r="A511" s="12" t="s">
        <v>451</v>
      </c>
      <c r="B511" s="13" t="s">
        <v>29</v>
      </c>
      <c r="C511" s="13" t="s">
        <v>23</v>
      </c>
      <c r="D511" s="13" t="s">
        <v>7</v>
      </c>
      <c r="E511" s="13" t="s">
        <v>563</v>
      </c>
      <c r="F511" s="13" t="s">
        <v>2</v>
      </c>
      <c r="G511" s="11">
        <f t="shared" ref="G511:H513" si="198">G512</f>
        <v>306.33999999999997</v>
      </c>
      <c r="H511" s="11">
        <f t="shared" si="198"/>
        <v>222.1</v>
      </c>
      <c r="I511" s="11">
        <f t="shared" ref="I511:J513" si="199">I512</f>
        <v>222.1</v>
      </c>
      <c r="J511" s="11">
        <f t="shared" si="199"/>
        <v>222.1</v>
      </c>
    </row>
    <row r="512" spans="1:10" ht="110.25" outlineLevel="4" x14ac:dyDescent="0.25">
      <c r="A512" s="12" t="s">
        <v>452</v>
      </c>
      <c r="B512" s="13" t="s">
        <v>29</v>
      </c>
      <c r="C512" s="13" t="s">
        <v>23</v>
      </c>
      <c r="D512" s="13" t="s">
        <v>7</v>
      </c>
      <c r="E512" s="13" t="s">
        <v>564</v>
      </c>
      <c r="F512" s="13" t="s">
        <v>2</v>
      </c>
      <c r="G512" s="11">
        <f t="shared" si="198"/>
        <v>306.33999999999997</v>
      </c>
      <c r="H512" s="11">
        <f t="shared" si="198"/>
        <v>222.1</v>
      </c>
      <c r="I512" s="11">
        <f t="shared" si="199"/>
        <v>222.1</v>
      </c>
      <c r="J512" s="11">
        <f t="shared" si="199"/>
        <v>222.1</v>
      </c>
    </row>
    <row r="513" spans="1:10" ht="236.25" outlineLevel="4" x14ac:dyDescent="0.25">
      <c r="A513" s="15" t="s">
        <v>145</v>
      </c>
      <c r="B513" s="13" t="s">
        <v>29</v>
      </c>
      <c r="C513" s="13" t="s">
        <v>23</v>
      </c>
      <c r="D513" s="13" t="s">
        <v>7</v>
      </c>
      <c r="E513" s="13" t="s">
        <v>238</v>
      </c>
      <c r="F513" s="13" t="s">
        <v>2</v>
      </c>
      <c r="G513" s="11">
        <f t="shared" si="198"/>
        <v>306.33999999999997</v>
      </c>
      <c r="H513" s="11">
        <f t="shared" si="198"/>
        <v>222.1</v>
      </c>
      <c r="I513" s="11">
        <f t="shared" si="199"/>
        <v>222.1</v>
      </c>
      <c r="J513" s="11">
        <f t="shared" si="199"/>
        <v>222.1</v>
      </c>
    </row>
    <row r="514" spans="1:10" ht="47.25" outlineLevel="4" x14ac:dyDescent="0.25">
      <c r="A514" s="15" t="s">
        <v>146</v>
      </c>
      <c r="B514" s="13" t="s">
        <v>29</v>
      </c>
      <c r="C514" s="13" t="s">
        <v>23</v>
      </c>
      <c r="D514" s="13" t="s">
        <v>7</v>
      </c>
      <c r="E514" s="13" t="s">
        <v>238</v>
      </c>
      <c r="F514" s="13" t="s">
        <v>39</v>
      </c>
      <c r="G514" s="11">
        <v>306.33999999999997</v>
      </c>
      <c r="H514" s="11">
        <v>222.1</v>
      </c>
      <c r="I514" s="11">
        <v>222.1</v>
      </c>
      <c r="J514" s="11">
        <v>222.1</v>
      </c>
    </row>
    <row r="515" spans="1:10" ht="47.25" outlineLevel="4" x14ac:dyDescent="0.25">
      <c r="A515" s="15" t="s">
        <v>680</v>
      </c>
      <c r="B515" s="13" t="s">
        <v>40</v>
      </c>
      <c r="C515" s="13" t="s">
        <v>1</v>
      </c>
      <c r="D515" s="13" t="s">
        <v>1</v>
      </c>
      <c r="E515" s="13" t="s">
        <v>248</v>
      </c>
      <c r="F515" s="13" t="s">
        <v>2</v>
      </c>
      <c r="G515" s="11">
        <f>G526+G557+G516</f>
        <v>116063.24599999998</v>
      </c>
      <c r="H515" s="11">
        <f>H526+H557+H516</f>
        <v>139327.399</v>
      </c>
      <c r="I515" s="11">
        <f t="shared" ref="I515:J515" si="200">I526+I557+I516</f>
        <v>139327.399</v>
      </c>
      <c r="J515" s="11">
        <f t="shared" si="200"/>
        <v>139327.38800000001</v>
      </c>
    </row>
    <row r="516" spans="1:10" outlineLevel="4" x14ac:dyDescent="0.25">
      <c r="A516" s="15" t="s">
        <v>656</v>
      </c>
      <c r="B516" s="13" t="s">
        <v>40</v>
      </c>
      <c r="C516" s="13" t="s">
        <v>22</v>
      </c>
      <c r="D516" s="13" t="s">
        <v>1</v>
      </c>
      <c r="E516" s="13" t="s">
        <v>248</v>
      </c>
      <c r="F516" s="13" t="s">
        <v>2</v>
      </c>
      <c r="G516" s="11">
        <f>G517</f>
        <v>30</v>
      </c>
      <c r="H516" s="11">
        <f>H517</f>
        <v>40</v>
      </c>
      <c r="I516" s="11">
        <f t="shared" ref="I516:J517" si="201">I517</f>
        <v>40</v>
      </c>
      <c r="J516" s="11">
        <f t="shared" si="201"/>
        <v>39.989000000000004</v>
      </c>
    </row>
    <row r="517" spans="1:10" ht="31.5" outlineLevel="1" x14ac:dyDescent="0.25">
      <c r="A517" s="15" t="s">
        <v>94</v>
      </c>
      <c r="B517" s="13" t="s">
        <v>40</v>
      </c>
      <c r="C517" s="13" t="s">
        <v>22</v>
      </c>
      <c r="D517" s="13" t="s">
        <v>15</v>
      </c>
      <c r="E517" s="13" t="s">
        <v>248</v>
      </c>
      <c r="F517" s="13" t="s">
        <v>2</v>
      </c>
      <c r="G517" s="11">
        <f>G518</f>
        <v>30</v>
      </c>
      <c r="H517" s="11">
        <f>H518</f>
        <v>40</v>
      </c>
      <c r="I517" s="11">
        <f t="shared" si="201"/>
        <v>40</v>
      </c>
      <c r="J517" s="11">
        <f t="shared" si="201"/>
        <v>39.989000000000004</v>
      </c>
    </row>
    <row r="518" spans="1:10" ht="94.5" outlineLevel="2" x14ac:dyDescent="0.25">
      <c r="A518" s="12" t="s">
        <v>404</v>
      </c>
      <c r="B518" s="13" t="s">
        <v>40</v>
      </c>
      <c r="C518" s="13" t="s">
        <v>22</v>
      </c>
      <c r="D518" s="13" t="s">
        <v>15</v>
      </c>
      <c r="E518" s="13" t="s">
        <v>516</v>
      </c>
      <c r="F518" s="13" t="s">
        <v>2</v>
      </c>
      <c r="G518" s="11">
        <f>G519+G522</f>
        <v>30</v>
      </c>
      <c r="H518" s="11">
        <f>H519+H522</f>
        <v>40</v>
      </c>
      <c r="I518" s="11">
        <f t="shared" ref="I518:J518" si="202">I519+I522</f>
        <v>40</v>
      </c>
      <c r="J518" s="11">
        <f t="shared" si="202"/>
        <v>39.989000000000004</v>
      </c>
    </row>
    <row r="519" spans="1:10" ht="141.75" outlineLevel="3" x14ac:dyDescent="0.25">
      <c r="A519" s="12" t="s">
        <v>405</v>
      </c>
      <c r="B519" s="13" t="s">
        <v>40</v>
      </c>
      <c r="C519" s="13" t="s">
        <v>22</v>
      </c>
      <c r="D519" s="13" t="s">
        <v>15</v>
      </c>
      <c r="E519" s="13" t="s">
        <v>517</v>
      </c>
      <c r="F519" s="13" t="s">
        <v>2</v>
      </c>
      <c r="G519" s="11">
        <f>G520</f>
        <v>30</v>
      </c>
      <c r="H519" s="11">
        <f>H520</f>
        <v>30</v>
      </c>
      <c r="I519" s="11">
        <f t="shared" ref="I519:J520" si="203">I520</f>
        <v>30</v>
      </c>
      <c r="J519" s="11">
        <f t="shared" si="203"/>
        <v>30</v>
      </c>
    </row>
    <row r="520" spans="1:10" ht="110.25" outlineLevel="3" x14ac:dyDescent="0.25">
      <c r="A520" s="15" t="s">
        <v>685</v>
      </c>
      <c r="B520" s="13" t="s">
        <v>40</v>
      </c>
      <c r="C520" s="13" t="s">
        <v>22</v>
      </c>
      <c r="D520" s="13" t="s">
        <v>15</v>
      </c>
      <c r="E520" s="13" t="s">
        <v>608</v>
      </c>
      <c r="F520" s="13" t="s">
        <v>2</v>
      </c>
      <c r="G520" s="11">
        <f>G521</f>
        <v>30</v>
      </c>
      <c r="H520" s="11">
        <f>H521</f>
        <v>30</v>
      </c>
      <c r="I520" s="11">
        <f t="shared" si="203"/>
        <v>30</v>
      </c>
      <c r="J520" s="11">
        <f t="shared" si="203"/>
        <v>30</v>
      </c>
    </row>
    <row r="521" spans="1:10" ht="47.25" outlineLevel="3" x14ac:dyDescent="0.25">
      <c r="A521" s="15" t="s">
        <v>63</v>
      </c>
      <c r="B521" s="13" t="s">
        <v>40</v>
      </c>
      <c r="C521" s="13" t="s">
        <v>22</v>
      </c>
      <c r="D521" s="13" t="s">
        <v>15</v>
      </c>
      <c r="E521" s="13" t="s">
        <v>608</v>
      </c>
      <c r="F521" s="13" t="s">
        <v>8</v>
      </c>
      <c r="G521" s="11">
        <v>30</v>
      </c>
      <c r="H521" s="11">
        <v>30</v>
      </c>
      <c r="I521" s="11">
        <v>30</v>
      </c>
      <c r="J521" s="11">
        <v>30</v>
      </c>
    </row>
    <row r="522" spans="1:10" ht="141.75" outlineLevel="3" x14ac:dyDescent="0.25">
      <c r="A522" s="25" t="s">
        <v>691</v>
      </c>
      <c r="B522" s="13" t="s">
        <v>40</v>
      </c>
      <c r="C522" s="13" t="s">
        <v>22</v>
      </c>
      <c r="D522" s="13" t="s">
        <v>15</v>
      </c>
      <c r="E522" s="13" t="s">
        <v>689</v>
      </c>
      <c r="F522" s="13" t="s">
        <v>2</v>
      </c>
      <c r="G522" s="11">
        <f>G523</f>
        <v>0</v>
      </c>
      <c r="H522" s="11">
        <f>H523</f>
        <v>10</v>
      </c>
      <c r="I522" s="11">
        <f t="shared" ref="I522:J522" si="204">I523</f>
        <v>10</v>
      </c>
      <c r="J522" s="11">
        <f t="shared" si="204"/>
        <v>9.9890000000000008</v>
      </c>
    </row>
    <row r="523" spans="1:10" ht="110.25" outlineLevel="3" x14ac:dyDescent="0.25">
      <c r="A523" s="12" t="s">
        <v>685</v>
      </c>
      <c r="B523" s="13" t="s">
        <v>40</v>
      </c>
      <c r="C523" s="13" t="s">
        <v>22</v>
      </c>
      <c r="D523" s="13" t="s">
        <v>15</v>
      </c>
      <c r="E523" s="13" t="s">
        <v>690</v>
      </c>
      <c r="F523" s="13" t="s">
        <v>2</v>
      </c>
      <c r="G523" s="11">
        <f>SUM(G524:G525)</f>
        <v>0</v>
      </c>
      <c r="H523" s="11">
        <f>SUM(H524:H525)</f>
        <v>10</v>
      </c>
      <c r="I523" s="11">
        <f t="shared" ref="I523:J523" si="205">SUM(I524:I525)</f>
        <v>10</v>
      </c>
      <c r="J523" s="11">
        <f t="shared" si="205"/>
        <v>9.9890000000000008</v>
      </c>
    </row>
    <row r="524" spans="1:10" ht="47.25" outlineLevel="3" x14ac:dyDescent="0.25">
      <c r="A524" s="15" t="s">
        <v>63</v>
      </c>
      <c r="B524" s="13" t="s">
        <v>40</v>
      </c>
      <c r="C524" s="13" t="s">
        <v>22</v>
      </c>
      <c r="D524" s="13" t="s">
        <v>15</v>
      </c>
      <c r="E524" s="13" t="s">
        <v>690</v>
      </c>
      <c r="F524" s="13" t="s">
        <v>8</v>
      </c>
      <c r="G524" s="11"/>
      <c r="H524" s="11">
        <v>2.4980000000000002</v>
      </c>
      <c r="I524" s="11">
        <v>2.4980000000000002</v>
      </c>
      <c r="J524" s="11">
        <v>2.4870000000000001</v>
      </c>
    </row>
    <row r="525" spans="1:10" ht="31.5" outlineLevel="3" x14ac:dyDescent="0.25">
      <c r="A525" s="15" t="s">
        <v>119</v>
      </c>
      <c r="B525" s="13" t="s">
        <v>40</v>
      </c>
      <c r="C525" s="13" t="s">
        <v>22</v>
      </c>
      <c r="D525" s="13" t="s">
        <v>15</v>
      </c>
      <c r="E525" s="13" t="s">
        <v>690</v>
      </c>
      <c r="F525" s="13" t="s">
        <v>34</v>
      </c>
      <c r="G525" s="11"/>
      <c r="H525" s="11">
        <v>7.5019999999999998</v>
      </c>
      <c r="I525" s="11">
        <v>7.5019999999999998</v>
      </c>
      <c r="J525" s="11">
        <v>7.5019999999999998</v>
      </c>
    </row>
    <row r="526" spans="1:10" outlineLevel="3" x14ac:dyDescent="0.25">
      <c r="A526" s="15" t="s">
        <v>660</v>
      </c>
      <c r="B526" s="13" t="s">
        <v>40</v>
      </c>
      <c r="C526" s="13" t="s">
        <v>32</v>
      </c>
      <c r="D526" s="13" t="s">
        <v>1</v>
      </c>
      <c r="E526" s="13" t="s">
        <v>248</v>
      </c>
      <c r="F526" s="13" t="s">
        <v>2</v>
      </c>
      <c r="G526" s="11">
        <f>G527</f>
        <v>16616.699999999997</v>
      </c>
      <c r="H526" s="11">
        <f>H527</f>
        <v>19464.451000000005</v>
      </c>
      <c r="I526" s="11">
        <f t="shared" ref="I526:J526" si="206">I527</f>
        <v>19464.451000000005</v>
      </c>
      <c r="J526" s="11">
        <f t="shared" si="206"/>
        <v>19464.451000000005</v>
      </c>
    </row>
    <row r="527" spans="1:10" outlineLevel="4" x14ac:dyDescent="0.25">
      <c r="A527" s="15" t="s">
        <v>124</v>
      </c>
      <c r="B527" s="13" t="s">
        <v>40</v>
      </c>
      <c r="C527" s="13" t="s">
        <v>32</v>
      </c>
      <c r="D527" s="13" t="s">
        <v>4</v>
      </c>
      <c r="E527" s="13" t="s">
        <v>248</v>
      </c>
      <c r="F527" s="13" t="s">
        <v>2</v>
      </c>
      <c r="G527" s="11">
        <f>G533+G537</f>
        <v>16616.699999999997</v>
      </c>
      <c r="H527" s="11">
        <f>H533+H537</f>
        <v>19464.451000000005</v>
      </c>
      <c r="I527" s="11">
        <f t="shared" ref="I527:J527" si="207">I533+I537</f>
        <v>19464.451000000005</v>
      </c>
      <c r="J527" s="11">
        <f t="shared" si="207"/>
        <v>19464.451000000005</v>
      </c>
    </row>
    <row r="528" spans="1:10" ht="220.5" outlineLevel="3" x14ac:dyDescent="0.25">
      <c r="A528" s="15" t="s">
        <v>196</v>
      </c>
      <c r="B528" s="13" t="s">
        <v>40</v>
      </c>
      <c r="C528" s="13" t="s">
        <v>32</v>
      </c>
      <c r="D528" s="13" t="s">
        <v>4</v>
      </c>
      <c r="E528" s="13" t="s">
        <v>324</v>
      </c>
      <c r="F528" s="13" t="s">
        <v>2</v>
      </c>
      <c r="G528" s="11">
        <f>G529</f>
        <v>0</v>
      </c>
      <c r="H528" s="11">
        <f>H529</f>
        <v>0</v>
      </c>
      <c r="I528" s="11">
        <f t="shared" ref="I528:J528" si="208">I529</f>
        <v>0</v>
      </c>
      <c r="J528" s="11">
        <f t="shared" si="208"/>
        <v>0</v>
      </c>
    </row>
    <row r="529" spans="1:10" ht="47.25" hidden="1" outlineLevel="4" x14ac:dyDescent="0.25">
      <c r="A529" s="15" t="s">
        <v>693</v>
      </c>
      <c r="B529" s="13" t="s">
        <v>40</v>
      </c>
      <c r="C529" s="13" t="s">
        <v>32</v>
      </c>
      <c r="D529" s="13" t="s">
        <v>4</v>
      </c>
      <c r="E529" s="13" t="s">
        <v>324</v>
      </c>
      <c r="F529" s="13" t="s">
        <v>33</v>
      </c>
      <c r="G529" s="11"/>
      <c r="H529" s="11"/>
      <c r="I529" s="11"/>
      <c r="J529" s="11"/>
    </row>
    <row r="530" spans="1:10" ht="63" hidden="1" outlineLevel="4" x14ac:dyDescent="0.25">
      <c r="A530" s="15" t="s">
        <v>147</v>
      </c>
      <c r="B530" s="13" t="s">
        <v>40</v>
      </c>
      <c r="C530" s="13" t="s">
        <v>32</v>
      </c>
      <c r="D530" s="13" t="s">
        <v>4</v>
      </c>
      <c r="E530" s="13" t="s">
        <v>325</v>
      </c>
      <c r="F530" s="13" t="s">
        <v>2</v>
      </c>
      <c r="G530" s="11">
        <f>SUBTOTAL(9,G531:G532)</f>
        <v>0</v>
      </c>
      <c r="H530" s="11">
        <f>SUBTOTAL(9,H531:H532)</f>
        <v>0</v>
      </c>
      <c r="I530" s="11">
        <f t="shared" ref="I530:J530" si="209">SUBTOTAL(9,I531:I532)</f>
        <v>0</v>
      </c>
      <c r="J530" s="11">
        <f t="shared" si="209"/>
        <v>0</v>
      </c>
    </row>
    <row r="531" spans="1:10" hidden="1" outlineLevel="4" x14ac:dyDescent="0.25">
      <c r="A531" s="15" t="s">
        <v>692</v>
      </c>
      <c r="B531" s="13" t="s">
        <v>40</v>
      </c>
      <c r="C531" s="13" t="s">
        <v>32</v>
      </c>
      <c r="D531" s="13" t="s">
        <v>4</v>
      </c>
      <c r="E531" s="13" t="s">
        <v>325</v>
      </c>
      <c r="F531" s="13" t="s">
        <v>30</v>
      </c>
      <c r="G531" s="11"/>
      <c r="H531" s="11"/>
      <c r="I531" s="11"/>
      <c r="J531" s="11"/>
    </row>
    <row r="532" spans="1:10" ht="78.75" hidden="1" outlineLevel="3" x14ac:dyDescent="0.25">
      <c r="A532" s="15" t="s">
        <v>694</v>
      </c>
      <c r="B532" s="13" t="s">
        <v>40</v>
      </c>
      <c r="C532" s="13" t="s">
        <v>32</v>
      </c>
      <c r="D532" s="13" t="s">
        <v>4</v>
      </c>
      <c r="E532" s="13" t="s">
        <v>325</v>
      </c>
      <c r="F532" s="13" t="s">
        <v>242</v>
      </c>
      <c r="G532" s="11"/>
      <c r="H532" s="11"/>
      <c r="I532" s="11"/>
      <c r="J532" s="11"/>
    </row>
    <row r="533" spans="1:10" ht="63" outlineLevel="3" x14ac:dyDescent="0.25">
      <c r="A533" s="23" t="s">
        <v>407</v>
      </c>
      <c r="B533" s="13" t="s">
        <v>40</v>
      </c>
      <c r="C533" s="13" t="s">
        <v>32</v>
      </c>
      <c r="D533" s="13" t="s">
        <v>4</v>
      </c>
      <c r="E533" s="13" t="s">
        <v>519</v>
      </c>
      <c r="F533" s="13" t="s">
        <v>2</v>
      </c>
      <c r="G533" s="11">
        <f t="shared" ref="G533:H535" si="210">G534</f>
        <v>0</v>
      </c>
      <c r="H533" s="11">
        <f t="shared" si="210"/>
        <v>118.08</v>
      </c>
      <c r="I533" s="11">
        <f t="shared" ref="I533:J535" si="211">I534</f>
        <v>118.08</v>
      </c>
      <c r="J533" s="11">
        <f t="shared" si="211"/>
        <v>118.08</v>
      </c>
    </row>
    <row r="534" spans="1:10" ht="110.25" outlineLevel="3" x14ac:dyDescent="0.25">
      <c r="A534" s="23" t="s">
        <v>408</v>
      </c>
      <c r="B534" s="13" t="s">
        <v>40</v>
      </c>
      <c r="C534" s="13" t="s">
        <v>32</v>
      </c>
      <c r="D534" s="13" t="s">
        <v>4</v>
      </c>
      <c r="E534" s="13" t="s">
        <v>520</v>
      </c>
      <c r="F534" s="13" t="s">
        <v>2</v>
      </c>
      <c r="G534" s="11">
        <f t="shared" si="210"/>
        <v>0</v>
      </c>
      <c r="H534" s="11">
        <f t="shared" si="210"/>
        <v>118.08</v>
      </c>
      <c r="I534" s="11">
        <f t="shared" si="211"/>
        <v>118.08</v>
      </c>
      <c r="J534" s="11">
        <f t="shared" si="211"/>
        <v>118.08</v>
      </c>
    </row>
    <row r="535" spans="1:10" ht="94.5" outlineLevel="3" x14ac:dyDescent="0.25">
      <c r="A535" s="24" t="s">
        <v>125</v>
      </c>
      <c r="B535" s="13" t="s">
        <v>40</v>
      </c>
      <c r="C535" s="13" t="s">
        <v>32</v>
      </c>
      <c r="D535" s="13" t="s">
        <v>4</v>
      </c>
      <c r="E535" s="13" t="s">
        <v>305</v>
      </c>
      <c r="F535" s="13" t="s">
        <v>2</v>
      </c>
      <c r="G535" s="11">
        <f t="shared" si="210"/>
        <v>0</v>
      </c>
      <c r="H535" s="11">
        <f t="shared" si="210"/>
        <v>118.08</v>
      </c>
      <c r="I535" s="11">
        <f t="shared" si="211"/>
        <v>118.08</v>
      </c>
      <c r="J535" s="11">
        <f t="shared" si="211"/>
        <v>118.08</v>
      </c>
    </row>
    <row r="536" spans="1:10" ht="47.25" outlineLevel="3" x14ac:dyDescent="0.25">
      <c r="A536" s="15" t="s">
        <v>63</v>
      </c>
      <c r="B536" s="13" t="s">
        <v>40</v>
      </c>
      <c r="C536" s="13" t="s">
        <v>32</v>
      </c>
      <c r="D536" s="13" t="s">
        <v>4</v>
      </c>
      <c r="E536" s="13" t="s">
        <v>305</v>
      </c>
      <c r="F536" s="13" t="s">
        <v>8</v>
      </c>
      <c r="G536" s="11"/>
      <c r="H536" s="11">
        <v>118.08</v>
      </c>
      <c r="I536" s="11">
        <v>118.08</v>
      </c>
      <c r="J536" s="11">
        <v>118.08</v>
      </c>
    </row>
    <row r="537" spans="1:10" ht="47.25" outlineLevel="4" x14ac:dyDescent="0.25">
      <c r="A537" s="12" t="s">
        <v>639</v>
      </c>
      <c r="B537" s="13" t="s">
        <v>40</v>
      </c>
      <c r="C537" s="13" t="s">
        <v>32</v>
      </c>
      <c r="D537" s="13" t="s">
        <v>4</v>
      </c>
      <c r="E537" s="13" t="s">
        <v>545</v>
      </c>
      <c r="F537" s="13" t="s">
        <v>2</v>
      </c>
      <c r="G537" s="11">
        <f>G538</f>
        <v>16616.699999999997</v>
      </c>
      <c r="H537" s="11">
        <f>H538</f>
        <v>19346.371000000003</v>
      </c>
      <c r="I537" s="11">
        <f t="shared" ref="I537:J537" si="212">I538</f>
        <v>19346.371000000003</v>
      </c>
      <c r="J537" s="11">
        <f t="shared" si="212"/>
        <v>19346.371000000003</v>
      </c>
    </row>
    <row r="538" spans="1:10" ht="78.75" outlineLevel="3" x14ac:dyDescent="0.25">
      <c r="A538" s="12" t="s">
        <v>437</v>
      </c>
      <c r="B538" s="13" t="s">
        <v>40</v>
      </c>
      <c r="C538" s="13" t="s">
        <v>32</v>
      </c>
      <c r="D538" s="13" t="s">
        <v>4</v>
      </c>
      <c r="E538" s="13" t="s">
        <v>550</v>
      </c>
      <c r="F538" s="13" t="s">
        <v>2</v>
      </c>
      <c r="G538" s="11">
        <f>G539+G548+G550+G553+G555</f>
        <v>16616.699999999997</v>
      </c>
      <c r="H538" s="11">
        <f>H539+H548+H550+H553+H555</f>
        <v>19346.371000000003</v>
      </c>
      <c r="I538" s="11">
        <f t="shared" ref="I538:J538" si="213">I539+I548+I550+I553+I555</f>
        <v>19346.371000000003</v>
      </c>
      <c r="J538" s="11">
        <f t="shared" si="213"/>
        <v>19346.371000000003</v>
      </c>
    </row>
    <row r="539" spans="1:10" ht="94.5" outlineLevel="4" x14ac:dyDescent="0.25">
      <c r="A539" s="15" t="s">
        <v>148</v>
      </c>
      <c r="B539" s="13" t="s">
        <v>40</v>
      </c>
      <c r="C539" s="13" t="s">
        <v>32</v>
      </c>
      <c r="D539" s="13" t="s">
        <v>4</v>
      </c>
      <c r="E539" s="13" t="s">
        <v>326</v>
      </c>
      <c r="F539" s="13" t="s">
        <v>2</v>
      </c>
      <c r="G539" s="11">
        <f>SUM(G540:G547)</f>
        <v>16616.699999999997</v>
      </c>
      <c r="H539" s="11">
        <f>SUM(H540:H547)</f>
        <v>18495.771000000001</v>
      </c>
      <c r="I539" s="11">
        <f t="shared" ref="I539:J539" si="214">SUM(I540:I547)</f>
        <v>18495.771000000001</v>
      </c>
      <c r="J539" s="11">
        <f t="shared" si="214"/>
        <v>18495.771000000001</v>
      </c>
    </row>
    <row r="540" spans="1:10" outlineLevel="3" x14ac:dyDescent="0.25">
      <c r="A540" s="15" t="s">
        <v>692</v>
      </c>
      <c r="B540" s="13" t="s">
        <v>40</v>
      </c>
      <c r="C540" s="13" t="s">
        <v>32</v>
      </c>
      <c r="D540" s="13" t="s">
        <v>4</v>
      </c>
      <c r="E540" s="13" t="s">
        <v>326</v>
      </c>
      <c r="F540" s="13" t="s">
        <v>30</v>
      </c>
      <c r="G540" s="11">
        <v>11952.6</v>
      </c>
      <c r="H540" s="11">
        <v>12577.349</v>
      </c>
      <c r="I540" s="11">
        <v>12577.349</v>
      </c>
      <c r="J540" s="11">
        <v>12577.349</v>
      </c>
    </row>
    <row r="541" spans="1:10" ht="47.25" outlineLevel="4" x14ac:dyDescent="0.25">
      <c r="A541" s="15" t="s">
        <v>693</v>
      </c>
      <c r="B541" s="13" t="s">
        <v>40</v>
      </c>
      <c r="C541" s="13" t="s">
        <v>32</v>
      </c>
      <c r="D541" s="13" t="s">
        <v>4</v>
      </c>
      <c r="E541" s="13" t="s">
        <v>326</v>
      </c>
      <c r="F541" s="13" t="s">
        <v>33</v>
      </c>
      <c r="G541" s="11">
        <v>40</v>
      </c>
      <c r="H541" s="11">
        <v>177.541</v>
      </c>
      <c r="I541" s="11">
        <v>177.541</v>
      </c>
      <c r="J541" s="11">
        <v>177.541</v>
      </c>
    </row>
    <row r="542" spans="1:10" ht="78.75" outlineLevel="3" x14ac:dyDescent="0.25">
      <c r="A542" s="15" t="s">
        <v>694</v>
      </c>
      <c r="B542" s="13" t="s">
        <v>40</v>
      </c>
      <c r="C542" s="13" t="s">
        <v>32</v>
      </c>
      <c r="D542" s="13" t="s">
        <v>4</v>
      </c>
      <c r="E542" s="13" t="s">
        <v>326</v>
      </c>
      <c r="F542" s="13" t="s">
        <v>242</v>
      </c>
      <c r="G542" s="11">
        <v>3609.7</v>
      </c>
      <c r="H542" s="11">
        <v>3800.835</v>
      </c>
      <c r="I542" s="11">
        <v>3800.835</v>
      </c>
      <c r="J542" s="11">
        <v>3800.835</v>
      </c>
    </row>
    <row r="543" spans="1:10" ht="47.25" outlineLevel="3" x14ac:dyDescent="0.25">
      <c r="A543" s="15" t="s">
        <v>65</v>
      </c>
      <c r="B543" s="13" t="s">
        <v>40</v>
      </c>
      <c r="C543" s="13" t="s">
        <v>32</v>
      </c>
      <c r="D543" s="13" t="s">
        <v>4</v>
      </c>
      <c r="E543" s="13" t="s">
        <v>326</v>
      </c>
      <c r="F543" s="13" t="s">
        <v>9</v>
      </c>
      <c r="G543" s="11">
        <v>74.400000000000006</v>
      </c>
      <c r="H543" s="11">
        <v>67.266000000000005</v>
      </c>
      <c r="I543" s="11">
        <v>67.266000000000005</v>
      </c>
      <c r="J543" s="11">
        <v>67.266000000000005</v>
      </c>
    </row>
    <row r="544" spans="1:10" ht="47.25" outlineLevel="3" x14ac:dyDescent="0.25">
      <c r="A544" s="15" t="s">
        <v>63</v>
      </c>
      <c r="B544" s="13" t="s">
        <v>40</v>
      </c>
      <c r="C544" s="13" t="s">
        <v>32</v>
      </c>
      <c r="D544" s="13" t="s">
        <v>4</v>
      </c>
      <c r="E544" s="13" t="s">
        <v>326</v>
      </c>
      <c r="F544" s="13" t="s">
        <v>8</v>
      </c>
      <c r="G544" s="11">
        <v>870.8</v>
      </c>
      <c r="H544" s="11">
        <v>1787.223</v>
      </c>
      <c r="I544" s="11">
        <v>1787.223</v>
      </c>
      <c r="J544" s="11">
        <v>1787.223</v>
      </c>
    </row>
    <row r="545" spans="1:10" ht="141.75" outlineLevel="3" x14ac:dyDescent="0.25">
      <c r="A545" s="15" t="s">
        <v>738</v>
      </c>
      <c r="B545" s="13" t="s">
        <v>40</v>
      </c>
      <c r="C545" s="13" t="s">
        <v>32</v>
      </c>
      <c r="D545" s="13" t="s">
        <v>4</v>
      </c>
      <c r="E545" s="13" t="s">
        <v>326</v>
      </c>
      <c r="F545" s="13" t="s">
        <v>45</v>
      </c>
      <c r="G545" s="11"/>
      <c r="H545" s="11">
        <v>7.3769999999999998</v>
      </c>
      <c r="I545" s="11">
        <v>7.3769999999999998</v>
      </c>
      <c r="J545" s="11">
        <v>7.3769999999999998</v>
      </c>
    </row>
    <row r="546" spans="1:10" ht="31.5" outlineLevel="4" x14ac:dyDescent="0.25">
      <c r="A546" s="15" t="s">
        <v>66</v>
      </c>
      <c r="B546" s="13" t="s">
        <v>40</v>
      </c>
      <c r="C546" s="13" t="s">
        <v>32</v>
      </c>
      <c r="D546" s="13" t="s">
        <v>4</v>
      </c>
      <c r="E546" s="13" t="s">
        <v>326</v>
      </c>
      <c r="F546" s="13" t="s">
        <v>10</v>
      </c>
      <c r="G546" s="11">
        <v>66.599999999999994</v>
      </c>
      <c r="H546" s="11">
        <v>64.983999999999995</v>
      </c>
      <c r="I546" s="11">
        <v>64.983999999999995</v>
      </c>
      <c r="J546" s="11">
        <v>64.983999999999995</v>
      </c>
    </row>
    <row r="547" spans="1:10" outlineLevel="4" x14ac:dyDescent="0.25">
      <c r="A547" s="15" t="s">
        <v>120</v>
      </c>
      <c r="B547" s="13" t="s">
        <v>40</v>
      </c>
      <c r="C547" s="13" t="s">
        <v>32</v>
      </c>
      <c r="D547" s="13" t="s">
        <v>4</v>
      </c>
      <c r="E547" s="13" t="s">
        <v>326</v>
      </c>
      <c r="F547" s="13" t="s">
        <v>35</v>
      </c>
      <c r="G547" s="11">
        <v>2.6</v>
      </c>
      <c r="H547" s="11">
        <v>13.196</v>
      </c>
      <c r="I547" s="11">
        <v>13.196</v>
      </c>
      <c r="J547" s="11">
        <v>13.196</v>
      </c>
    </row>
    <row r="548" spans="1:10" ht="63" outlineLevel="4" x14ac:dyDescent="0.25">
      <c r="A548" s="15" t="s">
        <v>152</v>
      </c>
      <c r="B548" s="13" t="s">
        <v>40</v>
      </c>
      <c r="C548" s="13" t="s">
        <v>32</v>
      </c>
      <c r="D548" s="13" t="s">
        <v>4</v>
      </c>
      <c r="E548" s="13" t="s">
        <v>739</v>
      </c>
      <c r="F548" s="13" t="s">
        <v>2</v>
      </c>
      <c r="G548" s="11">
        <f>G549</f>
        <v>0</v>
      </c>
      <c r="H548" s="11">
        <f>H549</f>
        <v>75</v>
      </c>
      <c r="I548" s="11">
        <f t="shared" ref="I548:J548" si="215">I549</f>
        <v>75</v>
      </c>
      <c r="J548" s="11">
        <f t="shared" si="215"/>
        <v>75</v>
      </c>
    </row>
    <row r="549" spans="1:10" ht="47.25" outlineLevel="4" x14ac:dyDescent="0.25">
      <c r="A549" s="15" t="s">
        <v>63</v>
      </c>
      <c r="B549" s="13" t="s">
        <v>40</v>
      </c>
      <c r="C549" s="13" t="s">
        <v>32</v>
      </c>
      <c r="D549" s="13" t="s">
        <v>4</v>
      </c>
      <c r="E549" s="13" t="s">
        <v>739</v>
      </c>
      <c r="F549" s="13" t="s">
        <v>8</v>
      </c>
      <c r="G549" s="11"/>
      <c r="H549" s="11">
        <v>75</v>
      </c>
      <c r="I549" s="11">
        <v>75</v>
      </c>
      <c r="J549" s="11">
        <v>75</v>
      </c>
    </row>
    <row r="550" spans="1:10" ht="47.25" outlineLevel="4" x14ac:dyDescent="0.25">
      <c r="A550" s="15" t="s">
        <v>742</v>
      </c>
      <c r="B550" s="13" t="s">
        <v>40</v>
      </c>
      <c r="C550" s="13" t="s">
        <v>32</v>
      </c>
      <c r="D550" s="13" t="s">
        <v>4</v>
      </c>
      <c r="E550" s="13" t="s">
        <v>325</v>
      </c>
      <c r="F550" s="13" t="s">
        <v>2</v>
      </c>
      <c r="G550" s="11">
        <f>SUM(G551:G552)</f>
        <v>0</v>
      </c>
      <c r="H550" s="11">
        <f>SUM(H551:H552)</f>
        <v>740.7</v>
      </c>
      <c r="I550" s="11">
        <f t="shared" ref="I550:J550" si="216">SUM(I551:I552)</f>
        <v>740.7</v>
      </c>
      <c r="J550" s="11">
        <f t="shared" si="216"/>
        <v>740.7</v>
      </c>
    </row>
    <row r="551" spans="1:10" outlineLevel="4" x14ac:dyDescent="0.25">
      <c r="A551" s="15" t="s">
        <v>692</v>
      </c>
      <c r="B551" s="13" t="s">
        <v>40</v>
      </c>
      <c r="C551" s="13" t="s">
        <v>32</v>
      </c>
      <c r="D551" s="13" t="s">
        <v>4</v>
      </c>
      <c r="E551" s="13" t="s">
        <v>325</v>
      </c>
      <c r="F551" s="13" t="s">
        <v>30</v>
      </c>
      <c r="G551" s="11"/>
      <c r="H551" s="11">
        <v>568.9</v>
      </c>
      <c r="I551" s="11">
        <v>568.9</v>
      </c>
      <c r="J551" s="11">
        <v>568.9</v>
      </c>
    </row>
    <row r="552" spans="1:10" ht="78.75" outlineLevel="4" x14ac:dyDescent="0.25">
      <c r="A552" s="15" t="s">
        <v>694</v>
      </c>
      <c r="B552" s="13" t="s">
        <v>40</v>
      </c>
      <c r="C552" s="13" t="s">
        <v>32</v>
      </c>
      <c r="D552" s="13" t="s">
        <v>4</v>
      </c>
      <c r="E552" s="13" t="s">
        <v>325</v>
      </c>
      <c r="F552" s="13" t="s">
        <v>242</v>
      </c>
      <c r="G552" s="11"/>
      <c r="H552" s="11">
        <v>171.8</v>
      </c>
      <c r="I552" s="11">
        <v>171.8</v>
      </c>
      <c r="J552" s="11">
        <v>171.8</v>
      </c>
    </row>
    <row r="553" spans="1:10" ht="94.5" outlineLevel="4" x14ac:dyDescent="0.25">
      <c r="A553" s="15" t="s">
        <v>743</v>
      </c>
      <c r="B553" s="13" t="s">
        <v>40</v>
      </c>
      <c r="C553" s="13" t="s">
        <v>32</v>
      </c>
      <c r="D553" s="13" t="s">
        <v>4</v>
      </c>
      <c r="E553" s="13" t="s">
        <v>740</v>
      </c>
      <c r="F553" s="13" t="s">
        <v>2</v>
      </c>
      <c r="G553" s="11">
        <f>G554</f>
        <v>0</v>
      </c>
      <c r="H553" s="11">
        <f>H554</f>
        <v>22.54</v>
      </c>
      <c r="I553" s="11">
        <f t="shared" ref="I553:J553" si="217">I554</f>
        <v>22.54</v>
      </c>
      <c r="J553" s="11">
        <f t="shared" si="217"/>
        <v>22.54</v>
      </c>
    </row>
    <row r="554" spans="1:10" ht="47.25" outlineLevel="4" x14ac:dyDescent="0.25">
      <c r="A554" s="15" t="s">
        <v>63</v>
      </c>
      <c r="B554" s="13" t="s">
        <v>40</v>
      </c>
      <c r="C554" s="13" t="s">
        <v>32</v>
      </c>
      <c r="D554" s="13" t="s">
        <v>4</v>
      </c>
      <c r="E554" s="13" t="s">
        <v>740</v>
      </c>
      <c r="F554" s="13" t="s">
        <v>8</v>
      </c>
      <c r="G554" s="11"/>
      <c r="H554" s="11">
        <v>22.54</v>
      </c>
      <c r="I554" s="11">
        <v>22.54</v>
      </c>
      <c r="J554" s="11">
        <v>22.54</v>
      </c>
    </row>
    <row r="555" spans="1:10" ht="94.5" outlineLevel="4" x14ac:dyDescent="0.25">
      <c r="A555" s="15" t="s">
        <v>744</v>
      </c>
      <c r="B555" s="13" t="s">
        <v>40</v>
      </c>
      <c r="C555" s="13" t="s">
        <v>32</v>
      </c>
      <c r="D555" s="13" t="s">
        <v>4</v>
      </c>
      <c r="E555" s="13" t="s">
        <v>741</v>
      </c>
      <c r="F555" s="13" t="s">
        <v>2</v>
      </c>
      <c r="G555" s="11">
        <f>G556</f>
        <v>0</v>
      </c>
      <c r="H555" s="11">
        <f>H556</f>
        <v>12.36</v>
      </c>
      <c r="I555" s="11">
        <f t="shared" ref="I555:J555" si="218">I556</f>
        <v>12.36</v>
      </c>
      <c r="J555" s="11">
        <f t="shared" si="218"/>
        <v>12.36</v>
      </c>
    </row>
    <row r="556" spans="1:10" ht="47.25" outlineLevel="4" x14ac:dyDescent="0.25">
      <c r="A556" s="15" t="s">
        <v>63</v>
      </c>
      <c r="B556" s="13" t="s">
        <v>40</v>
      </c>
      <c r="C556" s="13" t="s">
        <v>32</v>
      </c>
      <c r="D556" s="13" t="s">
        <v>4</v>
      </c>
      <c r="E556" s="13" t="s">
        <v>741</v>
      </c>
      <c r="F556" s="13" t="s">
        <v>8</v>
      </c>
      <c r="G556" s="11"/>
      <c r="H556" s="11">
        <v>12.36</v>
      </c>
      <c r="I556" s="11">
        <v>12.36</v>
      </c>
      <c r="J556" s="11">
        <v>12.36</v>
      </c>
    </row>
    <row r="557" spans="1:10" outlineLevel="4" x14ac:dyDescent="0.25">
      <c r="A557" s="15" t="s">
        <v>661</v>
      </c>
      <c r="B557" s="13" t="s">
        <v>40</v>
      </c>
      <c r="C557" s="13" t="s">
        <v>19</v>
      </c>
      <c r="D557" s="13" t="s">
        <v>1</v>
      </c>
      <c r="E557" s="13" t="s">
        <v>248</v>
      </c>
      <c r="F557" s="13" t="s">
        <v>2</v>
      </c>
      <c r="G557" s="11">
        <f>G558+G622</f>
        <v>99416.545999999988</v>
      </c>
      <c r="H557" s="11">
        <f>H558+H622</f>
        <v>119822.948</v>
      </c>
      <c r="I557" s="11">
        <f t="shared" ref="I557:J557" si="219">I558+I622</f>
        <v>119822.948</v>
      </c>
      <c r="J557" s="11">
        <f t="shared" si="219"/>
        <v>119822.948</v>
      </c>
    </row>
    <row r="558" spans="1:10" outlineLevel="4" x14ac:dyDescent="0.25">
      <c r="A558" s="15" t="s">
        <v>149</v>
      </c>
      <c r="B558" s="13" t="s">
        <v>40</v>
      </c>
      <c r="C558" s="13" t="s">
        <v>19</v>
      </c>
      <c r="D558" s="13" t="s">
        <v>3</v>
      </c>
      <c r="E558" s="13" t="s">
        <v>248</v>
      </c>
      <c r="F558" s="13" t="s">
        <v>2</v>
      </c>
      <c r="G558" s="11">
        <f>G561+G565+G614+G619</f>
        <v>87981.84599999999</v>
      </c>
      <c r="H558" s="11">
        <f>H561+H565+H614+H619</f>
        <v>108185.337</v>
      </c>
      <c r="I558" s="11">
        <f t="shared" ref="I558:J558" si="220">I561+I565+I614+I619</f>
        <v>108185.337</v>
      </c>
      <c r="J558" s="11">
        <f t="shared" si="220"/>
        <v>108185.337</v>
      </c>
    </row>
    <row r="559" spans="1:10" ht="63" hidden="1" outlineLevel="4" x14ac:dyDescent="0.25">
      <c r="A559" s="15" t="s">
        <v>150</v>
      </c>
      <c r="B559" s="13" t="s">
        <v>40</v>
      </c>
      <c r="C559" s="13" t="s">
        <v>19</v>
      </c>
      <c r="D559" s="13" t="s">
        <v>3</v>
      </c>
      <c r="E559" s="13" t="s">
        <v>327</v>
      </c>
      <c r="F559" s="13" t="s">
        <v>2</v>
      </c>
      <c r="G559" s="11">
        <f>SUM(G560)</f>
        <v>0</v>
      </c>
      <c r="H559" s="11">
        <f>SUM(H560)</f>
        <v>0</v>
      </c>
      <c r="I559" s="11">
        <f t="shared" ref="I559:J559" si="221">SUM(I560)</f>
        <v>0</v>
      </c>
      <c r="J559" s="11">
        <f t="shared" si="221"/>
        <v>0</v>
      </c>
    </row>
    <row r="560" spans="1:10" ht="94.5" hidden="1" outlineLevel="4" x14ac:dyDescent="0.25">
      <c r="A560" s="15" t="s">
        <v>115</v>
      </c>
      <c r="B560" s="13" t="s">
        <v>40</v>
      </c>
      <c r="C560" s="13" t="s">
        <v>19</v>
      </c>
      <c r="D560" s="13" t="s">
        <v>3</v>
      </c>
      <c r="E560" s="13" t="s">
        <v>327</v>
      </c>
      <c r="F560" s="13" t="s">
        <v>31</v>
      </c>
      <c r="G560" s="11"/>
      <c r="H560" s="11"/>
      <c r="I560" s="11"/>
      <c r="J560" s="11"/>
    </row>
    <row r="561" spans="1:10" ht="63" outlineLevel="4" x14ac:dyDescent="0.25">
      <c r="A561" s="23" t="s">
        <v>407</v>
      </c>
      <c r="B561" s="13" t="s">
        <v>40</v>
      </c>
      <c r="C561" s="13" t="s">
        <v>19</v>
      </c>
      <c r="D561" s="13" t="s">
        <v>3</v>
      </c>
      <c r="E561" s="13" t="s">
        <v>519</v>
      </c>
      <c r="F561" s="13" t="s">
        <v>2</v>
      </c>
      <c r="G561" s="11">
        <f t="shared" ref="G561:H563" si="222">G562</f>
        <v>0</v>
      </c>
      <c r="H561" s="11">
        <f t="shared" si="222"/>
        <v>125.46</v>
      </c>
      <c r="I561" s="11">
        <f t="shared" ref="I561:J563" si="223">I562</f>
        <v>125.46</v>
      </c>
      <c r="J561" s="11">
        <f t="shared" si="223"/>
        <v>125.46</v>
      </c>
    </row>
    <row r="562" spans="1:10" ht="110.25" outlineLevel="4" x14ac:dyDescent="0.25">
      <c r="A562" s="23" t="s">
        <v>408</v>
      </c>
      <c r="B562" s="13" t="s">
        <v>40</v>
      </c>
      <c r="C562" s="13" t="s">
        <v>19</v>
      </c>
      <c r="D562" s="13" t="s">
        <v>3</v>
      </c>
      <c r="E562" s="13" t="s">
        <v>520</v>
      </c>
      <c r="F562" s="13" t="s">
        <v>2</v>
      </c>
      <c r="G562" s="11">
        <f t="shared" si="222"/>
        <v>0</v>
      </c>
      <c r="H562" s="11">
        <f t="shared" si="222"/>
        <v>125.46</v>
      </c>
      <c r="I562" s="11">
        <f t="shared" si="223"/>
        <v>125.46</v>
      </c>
      <c r="J562" s="11">
        <f t="shared" si="223"/>
        <v>125.46</v>
      </c>
    </row>
    <row r="563" spans="1:10" ht="94.5" outlineLevel="4" x14ac:dyDescent="0.25">
      <c r="A563" s="24" t="s">
        <v>125</v>
      </c>
      <c r="B563" s="13" t="s">
        <v>40</v>
      </c>
      <c r="C563" s="13" t="s">
        <v>19</v>
      </c>
      <c r="D563" s="13" t="s">
        <v>3</v>
      </c>
      <c r="E563" s="13" t="s">
        <v>305</v>
      </c>
      <c r="F563" s="13" t="s">
        <v>2</v>
      </c>
      <c r="G563" s="11">
        <f t="shared" si="222"/>
        <v>0</v>
      </c>
      <c r="H563" s="11">
        <f t="shared" si="222"/>
        <v>125.46</v>
      </c>
      <c r="I563" s="11">
        <f t="shared" si="223"/>
        <v>125.46</v>
      </c>
      <c r="J563" s="11">
        <f t="shared" si="223"/>
        <v>125.46</v>
      </c>
    </row>
    <row r="564" spans="1:10" ht="94.5" outlineLevel="4" x14ac:dyDescent="0.25">
      <c r="A564" s="15" t="s">
        <v>115</v>
      </c>
      <c r="B564" s="13" t="s">
        <v>40</v>
      </c>
      <c r="C564" s="13" t="s">
        <v>19</v>
      </c>
      <c r="D564" s="13" t="s">
        <v>3</v>
      </c>
      <c r="E564" s="13" t="s">
        <v>305</v>
      </c>
      <c r="F564" s="13" t="s">
        <v>31</v>
      </c>
      <c r="G564" s="11"/>
      <c r="H564" s="11">
        <f>38+87.46</f>
        <v>125.46</v>
      </c>
      <c r="I564" s="11">
        <v>125.46</v>
      </c>
      <c r="J564" s="11">
        <v>125.46</v>
      </c>
    </row>
    <row r="565" spans="1:10" ht="47.25" outlineLevel="4" x14ac:dyDescent="0.25">
      <c r="A565" s="12" t="s">
        <v>639</v>
      </c>
      <c r="B565" s="13" t="s">
        <v>40</v>
      </c>
      <c r="C565" s="13" t="s">
        <v>19</v>
      </c>
      <c r="D565" s="13" t="s">
        <v>3</v>
      </c>
      <c r="E565" s="13" t="s">
        <v>545</v>
      </c>
      <c r="F565" s="13" t="s">
        <v>2</v>
      </c>
      <c r="G565" s="11">
        <f>G566+G576+G603</f>
        <v>87953.945999999996</v>
      </c>
      <c r="H565" s="11">
        <f>H566+H576+H603</f>
        <v>107104.807</v>
      </c>
      <c r="I565" s="11">
        <f t="shared" ref="I565:J565" si="224">I566+I576+I603</f>
        <v>107104.807</v>
      </c>
      <c r="J565" s="11">
        <f t="shared" si="224"/>
        <v>107104.807</v>
      </c>
    </row>
    <row r="566" spans="1:10" ht="63" outlineLevel="4" x14ac:dyDescent="0.25">
      <c r="A566" s="12" t="s">
        <v>433</v>
      </c>
      <c r="B566" s="13" t="s">
        <v>40</v>
      </c>
      <c r="C566" s="13" t="s">
        <v>19</v>
      </c>
      <c r="D566" s="13" t="s">
        <v>3</v>
      </c>
      <c r="E566" s="13" t="s">
        <v>547</v>
      </c>
      <c r="F566" s="13" t="s">
        <v>2</v>
      </c>
      <c r="G566" s="11">
        <f>G567+G570+G572</f>
        <v>8110.9</v>
      </c>
      <c r="H566" s="11">
        <f>H567+H570+H572</f>
        <v>10593.869000000001</v>
      </c>
      <c r="I566" s="11">
        <f t="shared" ref="I566:J566" si="225">I567+I570+I572</f>
        <v>10593.869000000001</v>
      </c>
      <c r="J566" s="11">
        <f t="shared" si="225"/>
        <v>10593.869000000001</v>
      </c>
    </row>
    <row r="567" spans="1:10" ht="94.5" outlineLevel="3" x14ac:dyDescent="0.25">
      <c r="A567" s="15" t="s">
        <v>151</v>
      </c>
      <c r="B567" s="13" t="s">
        <v>40</v>
      </c>
      <c r="C567" s="13" t="s">
        <v>19</v>
      </c>
      <c r="D567" s="13" t="s">
        <v>3</v>
      </c>
      <c r="E567" s="13" t="s">
        <v>328</v>
      </c>
      <c r="F567" s="13" t="s">
        <v>2</v>
      </c>
      <c r="G567" s="11">
        <f>SUM(G568:G569)</f>
        <v>8110.9</v>
      </c>
      <c r="H567" s="11">
        <f>SUM(H568:H569)</f>
        <v>9281.5630000000001</v>
      </c>
      <c r="I567" s="11">
        <f t="shared" ref="I567:J567" si="226">SUM(I568:I569)</f>
        <v>9281.5630000000001</v>
      </c>
      <c r="J567" s="11">
        <f t="shared" si="226"/>
        <v>9281.5630000000001</v>
      </c>
    </row>
    <row r="568" spans="1:10" ht="94.5" outlineLevel="4" x14ac:dyDescent="0.25">
      <c r="A568" s="15" t="s">
        <v>115</v>
      </c>
      <c r="B568" s="13" t="s">
        <v>40</v>
      </c>
      <c r="C568" s="13" t="s">
        <v>19</v>
      </c>
      <c r="D568" s="13" t="s">
        <v>3</v>
      </c>
      <c r="E568" s="13" t="s">
        <v>328</v>
      </c>
      <c r="F568" s="13" t="s">
        <v>31</v>
      </c>
      <c r="G568" s="11">
        <v>8090.9</v>
      </c>
      <c r="H568" s="11">
        <v>8940.0280000000002</v>
      </c>
      <c r="I568" s="11">
        <v>8940.0280000000002</v>
      </c>
      <c r="J568" s="11">
        <v>8940.0280000000002</v>
      </c>
    </row>
    <row r="569" spans="1:10" ht="31.5" outlineLevel="4" x14ac:dyDescent="0.25">
      <c r="A569" s="15" t="s">
        <v>119</v>
      </c>
      <c r="B569" s="13" t="s">
        <v>40</v>
      </c>
      <c r="C569" s="13" t="s">
        <v>19</v>
      </c>
      <c r="D569" s="13" t="s">
        <v>3</v>
      </c>
      <c r="E569" s="13" t="s">
        <v>328</v>
      </c>
      <c r="F569" s="13" t="s">
        <v>34</v>
      </c>
      <c r="G569" s="11">
        <v>20</v>
      </c>
      <c r="H569" s="11">
        <v>341.53500000000003</v>
      </c>
      <c r="I569" s="11">
        <v>341.53500000000003</v>
      </c>
      <c r="J569" s="11">
        <v>341.53500000000003</v>
      </c>
    </row>
    <row r="570" spans="1:10" ht="63" outlineLevel="4" x14ac:dyDescent="0.25">
      <c r="A570" s="15" t="s">
        <v>152</v>
      </c>
      <c r="B570" s="13" t="s">
        <v>40</v>
      </c>
      <c r="C570" s="13" t="s">
        <v>19</v>
      </c>
      <c r="D570" s="13" t="s">
        <v>3</v>
      </c>
      <c r="E570" s="13" t="s">
        <v>745</v>
      </c>
      <c r="F570" s="13" t="s">
        <v>2</v>
      </c>
      <c r="G570" s="11">
        <f>G571</f>
        <v>0</v>
      </c>
      <c r="H570" s="11">
        <f>H571</f>
        <v>50</v>
      </c>
      <c r="I570" s="11">
        <f t="shared" ref="I570:J570" si="227">I571</f>
        <v>50</v>
      </c>
      <c r="J570" s="11">
        <f t="shared" si="227"/>
        <v>50</v>
      </c>
    </row>
    <row r="571" spans="1:10" ht="31.5" outlineLevel="4" x14ac:dyDescent="0.25">
      <c r="A571" s="15" t="s">
        <v>119</v>
      </c>
      <c r="B571" s="13" t="s">
        <v>40</v>
      </c>
      <c r="C571" s="13" t="s">
        <v>19</v>
      </c>
      <c r="D571" s="13" t="s">
        <v>3</v>
      </c>
      <c r="E571" s="13" t="s">
        <v>745</v>
      </c>
      <c r="F571" s="13" t="s">
        <v>34</v>
      </c>
      <c r="G571" s="11"/>
      <c r="H571" s="11">
        <v>50</v>
      </c>
      <c r="I571" s="11">
        <v>50</v>
      </c>
      <c r="J571" s="11">
        <v>50</v>
      </c>
    </row>
    <row r="572" spans="1:10" ht="47.25" outlineLevel="4" x14ac:dyDescent="0.25">
      <c r="A572" s="15" t="s">
        <v>742</v>
      </c>
      <c r="B572" s="13" t="s">
        <v>40</v>
      </c>
      <c r="C572" s="13" t="s">
        <v>19</v>
      </c>
      <c r="D572" s="13" t="s">
        <v>3</v>
      </c>
      <c r="E572" s="13" t="s">
        <v>327</v>
      </c>
      <c r="F572" s="13" t="s">
        <v>2</v>
      </c>
      <c r="G572" s="11">
        <f>G573</f>
        <v>0</v>
      </c>
      <c r="H572" s="11">
        <f>H573</f>
        <v>1262.306</v>
      </c>
      <c r="I572" s="11">
        <f t="shared" ref="I572:J572" si="228">I573</f>
        <v>1262.306</v>
      </c>
      <c r="J572" s="11">
        <f t="shared" si="228"/>
        <v>1262.306</v>
      </c>
    </row>
    <row r="573" spans="1:10" ht="94.5" outlineLevel="4" x14ac:dyDescent="0.25">
      <c r="A573" s="15" t="s">
        <v>115</v>
      </c>
      <c r="B573" s="13" t="s">
        <v>40</v>
      </c>
      <c r="C573" s="13" t="s">
        <v>19</v>
      </c>
      <c r="D573" s="13" t="s">
        <v>3</v>
      </c>
      <c r="E573" s="13" t="s">
        <v>327</v>
      </c>
      <c r="F573" s="13" t="s">
        <v>31</v>
      </c>
      <c r="G573" s="11"/>
      <c r="H573" s="11">
        <v>1262.306</v>
      </c>
      <c r="I573" s="11">
        <v>1262.306</v>
      </c>
      <c r="J573" s="11">
        <v>1262.306</v>
      </c>
    </row>
    <row r="574" spans="1:10" ht="63" hidden="1" outlineLevel="3" x14ac:dyDescent="0.25">
      <c r="A574" s="15" t="s">
        <v>152</v>
      </c>
      <c r="B574" s="13" t="s">
        <v>40</v>
      </c>
      <c r="C574" s="13" t="s">
        <v>19</v>
      </c>
      <c r="D574" s="13" t="s">
        <v>3</v>
      </c>
      <c r="E574" s="13" t="s">
        <v>329</v>
      </c>
      <c r="F574" s="13" t="s">
        <v>2</v>
      </c>
      <c r="G574" s="11">
        <f>G575</f>
        <v>0</v>
      </c>
      <c r="H574" s="11">
        <f>H575</f>
        <v>0</v>
      </c>
      <c r="I574" s="11">
        <f t="shared" ref="I574:J574" si="229">I575</f>
        <v>0</v>
      </c>
      <c r="J574" s="11">
        <f t="shared" si="229"/>
        <v>0</v>
      </c>
    </row>
    <row r="575" spans="1:10" ht="47.25" hidden="1" outlineLevel="4" x14ac:dyDescent="0.25">
      <c r="A575" s="15" t="s">
        <v>63</v>
      </c>
      <c r="B575" s="13" t="s">
        <v>40</v>
      </c>
      <c r="C575" s="13" t="s">
        <v>19</v>
      </c>
      <c r="D575" s="13" t="s">
        <v>3</v>
      </c>
      <c r="E575" s="13" t="s">
        <v>329</v>
      </c>
      <c r="F575" s="13" t="s">
        <v>8</v>
      </c>
      <c r="G575" s="11"/>
      <c r="H575" s="11"/>
      <c r="I575" s="11"/>
      <c r="J575" s="11"/>
    </row>
    <row r="576" spans="1:10" ht="63" outlineLevel="3" collapsed="1" x14ac:dyDescent="0.25">
      <c r="A576" s="12" t="s">
        <v>434</v>
      </c>
      <c r="B576" s="13" t="s">
        <v>40</v>
      </c>
      <c r="C576" s="13" t="s">
        <v>19</v>
      </c>
      <c r="D576" s="13" t="s">
        <v>3</v>
      </c>
      <c r="E576" s="13" t="s">
        <v>548</v>
      </c>
      <c r="F576" s="13" t="s">
        <v>2</v>
      </c>
      <c r="G576" s="11">
        <f>G577+G582+G579+G592+G596+G594</f>
        <v>25290.546000000002</v>
      </c>
      <c r="H576" s="11">
        <f>H577+H582+H579+H592+H596+H594</f>
        <v>28740.451999999994</v>
      </c>
      <c r="I576" s="11">
        <f t="shared" ref="I576:J576" si="230">I577+I582+I579+I592+I596+I594</f>
        <v>28740.451999999994</v>
      </c>
      <c r="J576" s="11">
        <f t="shared" si="230"/>
        <v>28740.451999999994</v>
      </c>
    </row>
    <row r="577" spans="1:10" ht="63" outlineLevel="3" x14ac:dyDescent="0.25">
      <c r="A577" s="15" t="s">
        <v>155</v>
      </c>
      <c r="B577" s="13" t="s">
        <v>40</v>
      </c>
      <c r="C577" s="13" t="s">
        <v>19</v>
      </c>
      <c r="D577" s="13" t="s">
        <v>3</v>
      </c>
      <c r="E577" s="13" t="s">
        <v>241</v>
      </c>
      <c r="F577" s="13" t="s">
        <v>2</v>
      </c>
      <c r="G577" s="11">
        <f>G578</f>
        <v>57.9</v>
      </c>
      <c r="H577" s="11">
        <f>H578</f>
        <v>27.42</v>
      </c>
      <c r="I577" s="11">
        <f t="shared" ref="I577:J577" si="231">I578</f>
        <v>27.42</v>
      </c>
      <c r="J577" s="11">
        <f t="shared" si="231"/>
        <v>27.42</v>
      </c>
    </row>
    <row r="578" spans="1:10" ht="47.25" outlineLevel="4" x14ac:dyDescent="0.25">
      <c r="A578" s="15" t="s">
        <v>63</v>
      </c>
      <c r="B578" s="13" t="s">
        <v>40</v>
      </c>
      <c r="C578" s="13" t="s">
        <v>19</v>
      </c>
      <c r="D578" s="13" t="s">
        <v>3</v>
      </c>
      <c r="E578" s="13" t="s">
        <v>241</v>
      </c>
      <c r="F578" s="13" t="s">
        <v>8</v>
      </c>
      <c r="G578" s="11">
        <v>57.9</v>
      </c>
      <c r="H578" s="11">
        <v>27.42</v>
      </c>
      <c r="I578" s="11">
        <v>27.42</v>
      </c>
      <c r="J578" s="11">
        <v>27.42</v>
      </c>
    </row>
    <row r="579" spans="1:10" ht="63" outlineLevel="3" x14ac:dyDescent="0.25">
      <c r="A579" s="15" t="s">
        <v>153</v>
      </c>
      <c r="B579" s="13" t="s">
        <v>40</v>
      </c>
      <c r="C579" s="13" t="s">
        <v>19</v>
      </c>
      <c r="D579" s="13" t="s">
        <v>3</v>
      </c>
      <c r="E579" s="13" t="s">
        <v>330</v>
      </c>
      <c r="F579" s="13" t="s">
        <v>2</v>
      </c>
      <c r="G579" s="11">
        <f>SUM(G580:G581)</f>
        <v>0</v>
      </c>
      <c r="H579" s="11">
        <f>SUM(H580:H581)</f>
        <v>3256.172</v>
      </c>
      <c r="I579" s="11">
        <f t="shared" ref="I579:J579" si="232">SUM(I580:I581)</f>
        <v>3256.172</v>
      </c>
      <c r="J579" s="11">
        <f t="shared" si="232"/>
        <v>3256.172</v>
      </c>
    </row>
    <row r="580" spans="1:10" outlineLevel="4" x14ac:dyDescent="0.25">
      <c r="A580" s="15" t="s">
        <v>692</v>
      </c>
      <c r="B580" s="13" t="s">
        <v>40</v>
      </c>
      <c r="C580" s="13" t="s">
        <v>19</v>
      </c>
      <c r="D580" s="13" t="s">
        <v>3</v>
      </c>
      <c r="E580" s="13" t="s">
        <v>330</v>
      </c>
      <c r="F580" s="13" t="s">
        <v>30</v>
      </c>
      <c r="G580" s="11"/>
      <c r="H580" s="11">
        <v>2500.9</v>
      </c>
      <c r="I580" s="11">
        <v>2500.9</v>
      </c>
      <c r="J580" s="11">
        <v>2500.9</v>
      </c>
    </row>
    <row r="581" spans="1:10" ht="78.75" outlineLevel="4" x14ac:dyDescent="0.25">
      <c r="A581" s="15" t="s">
        <v>694</v>
      </c>
      <c r="B581" s="13" t="s">
        <v>40</v>
      </c>
      <c r="C581" s="13" t="s">
        <v>19</v>
      </c>
      <c r="D581" s="13" t="s">
        <v>3</v>
      </c>
      <c r="E581" s="13" t="s">
        <v>330</v>
      </c>
      <c r="F581" s="13" t="s">
        <v>242</v>
      </c>
      <c r="G581" s="11"/>
      <c r="H581" s="11">
        <v>755.27200000000005</v>
      </c>
      <c r="I581" s="11">
        <v>755.27200000000005</v>
      </c>
      <c r="J581" s="11">
        <v>755.27200000000005</v>
      </c>
    </row>
    <row r="582" spans="1:10" ht="94.5" outlineLevel="4" x14ac:dyDescent="0.25">
      <c r="A582" s="15" t="s">
        <v>154</v>
      </c>
      <c r="B582" s="13" t="s">
        <v>40</v>
      </c>
      <c r="C582" s="13" t="s">
        <v>19</v>
      </c>
      <c r="D582" s="13" t="s">
        <v>3</v>
      </c>
      <c r="E582" s="13" t="s">
        <v>331</v>
      </c>
      <c r="F582" s="13" t="s">
        <v>2</v>
      </c>
      <c r="G582" s="11">
        <f>SUM(G583:G591)</f>
        <v>25232.646000000001</v>
      </c>
      <c r="H582" s="11">
        <f>SUM(H583:H591)</f>
        <v>25314.429999999997</v>
      </c>
      <c r="I582" s="11">
        <f t="shared" ref="I582:J582" si="233">SUM(I583:I591)</f>
        <v>25314.429999999997</v>
      </c>
      <c r="J582" s="11">
        <f t="shared" si="233"/>
        <v>25314.429999999997</v>
      </c>
    </row>
    <row r="583" spans="1:10" outlineLevel="3" x14ac:dyDescent="0.25">
      <c r="A583" s="15" t="s">
        <v>692</v>
      </c>
      <c r="B583" s="13" t="s">
        <v>40</v>
      </c>
      <c r="C583" s="13" t="s">
        <v>19</v>
      </c>
      <c r="D583" s="13" t="s">
        <v>3</v>
      </c>
      <c r="E583" s="13" t="s">
        <v>331</v>
      </c>
      <c r="F583" s="13" t="s">
        <v>30</v>
      </c>
      <c r="G583" s="11">
        <v>17608.2</v>
      </c>
      <c r="H583" s="11">
        <v>16826.679</v>
      </c>
      <c r="I583" s="11">
        <v>16826.679</v>
      </c>
      <c r="J583" s="11">
        <v>16826.679</v>
      </c>
    </row>
    <row r="584" spans="1:10" ht="47.25" outlineLevel="4" x14ac:dyDescent="0.25">
      <c r="A584" s="15" t="s">
        <v>693</v>
      </c>
      <c r="B584" s="13" t="s">
        <v>40</v>
      </c>
      <c r="C584" s="13" t="s">
        <v>19</v>
      </c>
      <c r="D584" s="13" t="s">
        <v>3</v>
      </c>
      <c r="E584" s="13" t="s">
        <v>331</v>
      </c>
      <c r="F584" s="13" t="s">
        <v>33</v>
      </c>
      <c r="G584" s="11">
        <v>20</v>
      </c>
      <c r="H584" s="11">
        <v>592.88699999999994</v>
      </c>
      <c r="I584" s="11">
        <v>592.88699999999994</v>
      </c>
      <c r="J584" s="11">
        <v>592.88699999999994</v>
      </c>
    </row>
    <row r="585" spans="1:10" ht="78.75" outlineLevel="2" x14ac:dyDescent="0.25">
      <c r="A585" s="15" t="s">
        <v>694</v>
      </c>
      <c r="B585" s="13" t="s">
        <v>40</v>
      </c>
      <c r="C585" s="13" t="s">
        <v>19</v>
      </c>
      <c r="D585" s="13" t="s">
        <v>3</v>
      </c>
      <c r="E585" s="13" t="s">
        <v>331</v>
      </c>
      <c r="F585" s="13" t="s">
        <v>242</v>
      </c>
      <c r="G585" s="11">
        <v>5317.6459999999997</v>
      </c>
      <c r="H585" s="11">
        <v>5193.1819999999998</v>
      </c>
      <c r="I585" s="11">
        <v>5193.1819999999998</v>
      </c>
      <c r="J585" s="11">
        <v>5193.1819999999998</v>
      </c>
    </row>
    <row r="586" spans="1:10" ht="47.25" outlineLevel="3" x14ac:dyDescent="0.25">
      <c r="A586" s="15" t="s">
        <v>65</v>
      </c>
      <c r="B586" s="13" t="s">
        <v>40</v>
      </c>
      <c r="C586" s="13" t="s">
        <v>19</v>
      </c>
      <c r="D586" s="13" t="s">
        <v>3</v>
      </c>
      <c r="E586" s="13" t="s">
        <v>331</v>
      </c>
      <c r="F586" s="13" t="s">
        <v>9</v>
      </c>
      <c r="G586" s="11">
        <v>289.2</v>
      </c>
      <c r="H586" s="11">
        <v>244.69800000000001</v>
      </c>
      <c r="I586" s="11">
        <v>244.69800000000001</v>
      </c>
      <c r="J586" s="11">
        <v>244.69800000000001</v>
      </c>
    </row>
    <row r="587" spans="1:10" ht="47.25" outlineLevel="4" x14ac:dyDescent="0.25">
      <c r="A587" s="15" t="s">
        <v>63</v>
      </c>
      <c r="B587" s="13" t="s">
        <v>40</v>
      </c>
      <c r="C587" s="13" t="s">
        <v>19</v>
      </c>
      <c r="D587" s="13" t="s">
        <v>3</v>
      </c>
      <c r="E587" s="13" t="s">
        <v>331</v>
      </c>
      <c r="F587" s="13" t="s">
        <v>8</v>
      </c>
      <c r="G587" s="11">
        <v>1969.6</v>
      </c>
      <c r="H587" s="11">
        <v>2200.029</v>
      </c>
      <c r="I587" s="11">
        <v>2200.029</v>
      </c>
      <c r="J587" s="11">
        <v>2200.029</v>
      </c>
    </row>
    <row r="588" spans="1:10" outlineLevel="3" x14ac:dyDescent="0.25">
      <c r="A588" s="15" t="s">
        <v>83</v>
      </c>
      <c r="B588" s="13" t="s">
        <v>40</v>
      </c>
      <c r="C588" s="13" t="s">
        <v>19</v>
      </c>
      <c r="D588" s="13" t="s">
        <v>3</v>
      </c>
      <c r="E588" s="13" t="s">
        <v>331</v>
      </c>
      <c r="F588" s="13" t="s">
        <v>18</v>
      </c>
      <c r="G588" s="11"/>
      <c r="H588" s="11">
        <v>152.529</v>
      </c>
      <c r="I588" s="11">
        <v>152.529</v>
      </c>
      <c r="J588" s="11">
        <v>152.529</v>
      </c>
    </row>
    <row r="589" spans="1:10" ht="141.75" outlineLevel="3" x14ac:dyDescent="0.25">
      <c r="A589" s="15" t="s">
        <v>738</v>
      </c>
      <c r="B589" s="13" t="s">
        <v>40</v>
      </c>
      <c r="C589" s="13" t="s">
        <v>19</v>
      </c>
      <c r="D589" s="13" t="s">
        <v>3</v>
      </c>
      <c r="E589" s="13" t="s">
        <v>331</v>
      </c>
      <c r="F589" s="13" t="s">
        <v>45</v>
      </c>
      <c r="G589" s="11"/>
      <c r="H589" s="11">
        <v>14.718999999999999</v>
      </c>
      <c r="I589" s="11">
        <v>14.718999999999999</v>
      </c>
      <c r="J589" s="11">
        <v>14.718999999999999</v>
      </c>
    </row>
    <row r="590" spans="1:10" ht="31.5" outlineLevel="3" x14ac:dyDescent="0.25">
      <c r="A590" s="15" t="s">
        <v>66</v>
      </c>
      <c r="B590" s="13" t="s">
        <v>40</v>
      </c>
      <c r="C590" s="13" t="s">
        <v>19</v>
      </c>
      <c r="D590" s="13" t="s">
        <v>3</v>
      </c>
      <c r="E590" s="13" t="s">
        <v>331</v>
      </c>
      <c r="F590" s="13" t="s">
        <v>10</v>
      </c>
      <c r="G590" s="11">
        <v>24</v>
      </c>
      <c r="H590" s="11">
        <v>21.442</v>
      </c>
      <c r="I590" s="11">
        <v>21.442</v>
      </c>
      <c r="J590" s="11">
        <v>21.442</v>
      </c>
    </row>
    <row r="591" spans="1:10" outlineLevel="4" x14ac:dyDescent="0.25">
      <c r="A591" s="15" t="s">
        <v>120</v>
      </c>
      <c r="B591" s="13" t="s">
        <v>40</v>
      </c>
      <c r="C591" s="13" t="s">
        <v>19</v>
      </c>
      <c r="D591" s="13" t="s">
        <v>3</v>
      </c>
      <c r="E591" s="13" t="s">
        <v>331</v>
      </c>
      <c r="F591" s="13" t="s">
        <v>35</v>
      </c>
      <c r="G591" s="11">
        <v>4</v>
      </c>
      <c r="H591" s="11">
        <v>68.265000000000001</v>
      </c>
      <c r="I591" s="11">
        <v>68.265000000000001</v>
      </c>
      <c r="J591" s="11">
        <v>68.265000000000001</v>
      </c>
    </row>
    <row r="592" spans="1:10" ht="63" outlineLevel="4" x14ac:dyDescent="0.25">
      <c r="A592" s="15" t="s">
        <v>155</v>
      </c>
      <c r="B592" s="13" t="s">
        <v>40</v>
      </c>
      <c r="C592" s="13" t="s">
        <v>19</v>
      </c>
      <c r="D592" s="13" t="s">
        <v>3</v>
      </c>
      <c r="E592" s="13" t="s">
        <v>332</v>
      </c>
      <c r="F592" s="13" t="s">
        <v>2</v>
      </c>
      <c r="G592" s="11">
        <f>G593</f>
        <v>0</v>
      </c>
      <c r="H592" s="11">
        <f>H593</f>
        <v>21.99</v>
      </c>
      <c r="I592" s="11">
        <f t="shared" ref="I592:J592" si="234">I593</f>
        <v>21.99</v>
      </c>
      <c r="J592" s="11">
        <f t="shared" si="234"/>
        <v>21.99</v>
      </c>
    </row>
    <row r="593" spans="1:10" ht="47.25" outlineLevel="3" x14ac:dyDescent="0.25">
      <c r="A593" s="15" t="s">
        <v>63</v>
      </c>
      <c r="B593" s="13" t="s">
        <v>40</v>
      </c>
      <c r="C593" s="13" t="s">
        <v>19</v>
      </c>
      <c r="D593" s="13" t="s">
        <v>3</v>
      </c>
      <c r="E593" s="13" t="s">
        <v>332</v>
      </c>
      <c r="F593" s="13" t="s">
        <v>8</v>
      </c>
      <c r="G593" s="11"/>
      <c r="H593" s="11">
        <v>21.99</v>
      </c>
      <c r="I593" s="11">
        <v>21.99</v>
      </c>
      <c r="J593" s="11">
        <v>21.99</v>
      </c>
    </row>
    <row r="594" spans="1:10" ht="47.25" outlineLevel="3" x14ac:dyDescent="0.25">
      <c r="A594" s="15" t="s">
        <v>786</v>
      </c>
      <c r="B594" s="13" t="s">
        <v>40</v>
      </c>
      <c r="C594" s="13" t="s">
        <v>19</v>
      </c>
      <c r="D594" s="13" t="s">
        <v>3</v>
      </c>
      <c r="E594" s="13" t="s">
        <v>785</v>
      </c>
      <c r="F594" s="13" t="s">
        <v>2</v>
      </c>
      <c r="G594" s="11">
        <f>G595</f>
        <v>0</v>
      </c>
      <c r="H594" s="11">
        <f>H595</f>
        <v>20.440000000000001</v>
      </c>
      <c r="I594" s="11">
        <f t="shared" ref="I594:J594" si="235">I595</f>
        <v>20.440000000000001</v>
      </c>
      <c r="J594" s="11">
        <f t="shared" si="235"/>
        <v>20.440000000000001</v>
      </c>
    </row>
    <row r="595" spans="1:10" ht="47.25" outlineLevel="3" x14ac:dyDescent="0.25">
      <c r="A595" s="15" t="s">
        <v>65</v>
      </c>
      <c r="B595" s="13" t="s">
        <v>40</v>
      </c>
      <c r="C595" s="13" t="s">
        <v>19</v>
      </c>
      <c r="D595" s="13" t="s">
        <v>3</v>
      </c>
      <c r="E595" s="13" t="s">
        <v>785</v>
      </c>
      <c r="F595" s="13" t="s">
        <v>9</v>
      </c>
      <c r="G595" s="11"/>
      <c r="H595" s="11">
        <v>20.440000000000001</v>
      </c>
      <c r="I595" s="11">
        <v>20.440000000000001</v>
      </c>
      <c r="J595" s="11">
        <v>20.440000000000001</v>
      </c>
    </row>
    <row r="596" spans="1:10" ht="78.75" outlineLevel="3" x14ac:dyDescent="0.25">
      <c r="A596" s="15" t="s">
        <v>747</v>
      </c>
      <c r="B596" s="13" t="s">
        <v>40</v>
      </c>
      <c r="C596" s="13" t="s">
        <v>19</v>
      </c>
      <c r="D596" s="13" t="s">
        <v>3</v>
      </c>
      <c r="E596" s="13" t="s">
        <v>746</v>
      </c>
      <c r="F596" s="13" t="s">
        <v>2</v>
      </c>
      <c r="G596" s="11">
        <f>SUM(G597:G598)</f>
        <v>0</v>
      </c>
      <c r="H596" s="11">
        <f>SUM(H597:H598)</f>
        <v>100</v>
      </c>
      <c r="I596" s="11">
        <f t="shared" ref="I596:J596" si="236">SUM(I597:I598)</f>
        <v>100</v>
      </c>
      <c r="J596" s="11">
        <f t="shared" si="236"/>
        <v>100</v>
      </c>
    </row>
    <row r="597" spans="1:10" ht="47.25" outlineLevel="3" x14ac:dyDescent="0.25">
      <c r="A597" s="15" t="s">
        <v>65</v>
      </c>
      <c r="B597" s="13" t="s">
        <v>40</v>
      </c>
      <c r="C597" s="13" t="s">
        <v>19</v>
      </c>
      <c r="D597" s="13" t="s">
        <v>3</v>
      </c>
      <c r="E597" s="13" t="s">
        <v>746</v>
      </c>
      <c r="F597" s="13" t="s">
        <v>9</v>
      </c>
      <c r="G597" s="11"/>
      <c r="H597" s="11">
        <v>39.200000000000003</v>
      </c>
      <c r="I597" s="11">
        <v>39.200000000000003</v>
      </c>
      <c r="J597" s="11">
        <v>39.200000000000003</v>
      </c>
    </row>
    <row r="598" spans="1:10" ht="47.25" outlineLevel="3" x14ac:dyDescent="0.25">
      <c r="A598" s="15" t="s">
        <v>63</v>
      </c>
      <c r="B598" s="13" t="s">
        <v>40</v>
      </c>
      <c r="C598" s="13" t="s">
        <v>19</v>
      </c>
      <c r="D598" s="13" t="s">
        <v>3</v>
      </c>
      <c r="E598" s="13" t="s">
        <v>746</v>
      </c>
      <c r="F598" s="13" t="s">
        <v>8</v>
      </c>
      <c r="G598" s="11"/>
      <c r="H598" s="11">
        <v>60.8</v>
      </c>
      <c r="I598" s="11">
        <v>60.8</v>
      </c>
      <c r="J598" s="11">
        <v>60.8</v>
      </c>
    </row>
    <row r="599" spans="1:10" ht="63" hidden="1" outlineLevel="4" x14ac:dyDescent="0.25">
      <c r="A599" s="15" t="s">
        <v>152</v>
      </c>
      <c r="B599" s="13" t="s">
        <v>40</v>
      </c>
      <c r="C599" s="13" t="s">
        <v>19</v>
      </c>
      <c r="D599" s="13" t="s">
        <v>3</v>
      </c>
      <c r="E599" s="13" t="s">
        <v>333</v>
      </c>
      <c r="F599" s="13" t="s">
        <v>2</v>
      </c>
      <c r="G599" s="11">
        <f>G600</f>
        <v>0</v>
      </c>
      <c r="H599" s="11">
        <f>H600</f>
        <v>0</v>
      </c>
      <c r="I599" s="11">
        <f t="shared" ref="I599:J599" si="237">I600</f>
        <v>0</v>
      </c>
      <c r="J599" s="11">
        <f t="shared" si="237"/>
        <v>0</v>
      </c>
    </row>
    <row r="600" spans="1:10" ht="31.5" hidden="1" outlineLevel="4" x14ac:dyDescent="0.25">
      <c r="A600" s="15" t="s">
        <v>119</v>
      </c>
      <c r="B600" s="13" t="s">
        <v>40</v>
      </c>
      <c r="C600" s="13" t="s">
        <v>19</v>
      </c>
      <c r="D600" s="13" t="s">
        <v>3</v>
      </c>
      <c r="E600" s="13" t="s">
        <v>333</v>
      </c>
      <c r="F600" s="13" t="s">
        <v>34</v>
      </c>
      <c r="G600" s="11"/>
      <c r="H600" s="11"/>
      <c r="I600" s="11"/>
      <c r="J600" s="11"/>
    </row>
    <row r="601" spans="1:10" ht="63" hidden="1" outlineLevel="4" x14ac:dyDescent="0.25">
      <c r="A601" s="15" t="s">
        <v>156</v>
      </c>
      <c r="B601" s="13" t="s">
        <v>40</v>
      </c>
      <c r="C601" s="13" t="s">
        <v>19</v>
      </c>
      <c r="D601" s="13" t="s">
        <v>3</v>
      </c>
      <c r="E601" s="13" t="s">
        <v>334</v>
      </c>
      <c r="F601" s="13" t="s">
        <v>2</v>
      </c>
      <c r="G601" s="11">
        <f>G602</f>
        <v>0</v>
      </c>
      <c r="H601" s="11">
        <f>H602</f>
        <v>0</v>
      </c>
      <c r="I601" s="11">
        <f t="shared" ref="I601:J601" si="238">I602</f>
        <v>0</v>
      </c>
      <c r="J601" s="11">
        <f t="shared" si="238"/>
        <v>0</v>
      </c>
    </row>
    <row r="602" spans="1:10" ht="94.5" hidden="1" outlineLevel="4" x14ac:dyDescent="0.25">
      <c r="A602" s="15" t="s">
        <v>115</v>
      </c>
      <c r="B602" s="13" t="s">
        <v>40</v>
      </c>
      <c r="C602" s="13" t="s">
        <v>19</v>
      </c>
      <c r="D602" s="13" t="s">
        <v>3</v>
      </c>
      <c r="E602" s="13" t="s">
        <v>334</v>
      </c>
      <c r="F602" s="13" t="s">
        <v>31</v>
      </c>
      <c r="G602" s="11"/>
      <c r="H602" s="11"/>
      <c r="I602" s="11"/>
      <c r="J602" s="11"/>
    </row>
    <row r="603" spans="1:10" ht="94.5" outlineLevel="4" x14ac:dyDescent="0.25">
      <c r="A603" s="12" t="s">
        <v>436</v>
      </c>
      <c r="B603" s="13" t="s">
        <v>40</v>
      </c>
      <c r="C603" s="13" t="s">
        <v>19</v>
      </c>
      <c r="D603" s="13" t="s">
        <v>3</v>
      </c>
      <c r="E603" s="13" t="s">
        <v>549</v>
      </c>
      <c r="F603" s="13" t="s">
        <v>2</v>
      </c>
      <c r="G603" s="11">
        <f>G608+G604+G606+G612</f>
        <v>54552.5</v>
      </c>
      <c r="H603" s="11">
        <f>H608+H604+H606+H612</f>
        <v>67770.486000000004</v>
      </c>
      <c r="I603" s="11">
        <f t="shared" ref="I603:J603" si="239">I608+I604+I606+I612</f>
        <v>67770.486000000004</v>
      </c>
      <c r="J603" s="11">
        <f t="shared" si="239"/>
        <v>67770.486000000004</v>
      </c>
    </row>
    <row r="604" spans="1:10" ht="63" outlineLevel="4" x14ac:dyDescent="0.25">
      <c r="A604" s="15" t="s">
        <v>152</v>
      </c>
      <c r="B604" s="13" t="s">
        <v>40</v>
      </c>
      <c r="C604" s="13" t="s">
        <v>19</v>
      </c>
      <c r="D604" s="13" t="s">
        <v>3</v>
      </c>
      <c r="E604" s="13" t="s">
        <v>333</v>
      </c>
      <c r="F604" s="13" t="s">
        <v>2</v>
      </c>
      <c r="G604" s="11">
        <f>G605</f>
        <v>0</v>
      </c>
      <c r="H604" s="11">
        <f>H605</f>
        <v>100</v>
      </c>
      <c r="I604" s="11">
        <f t="shared" ref="I604:J604" si="240">I605</f>
        <v>100</v>
      </c>
      <c r="J604" s="11">
        <f t="shared" si="240"/>
        <v>100</v>
      </c>
    </row>
    <row r="605" spans="1:10" ht="31.5" outlineLevel="4" x14ac:dyDescent="0.25">
      <c r="A605" s="15" t="s">
        <v>119</v>
      </c>
      <c r="B605" s="13" t="s">
        <v>40</v>
      </c>
      <c r="C605" s="13" t="s">
        <v>19</v>
      </c>
      <c r="D605" s="13" t="s">
        <v>3</v>
      </c>
      <c r="E605" s="13" t="s">
        <v>333</v>
      </c>
      <c r="F605" s="13" t="s">
        <v>34</v>
      </c>
      <c r="G605" s="11"/>
      <c r="H605" s="11">
        <v>100</v>
      </c>
      <c r="I605" s="11">
        <v>100</v>
      </c>
      <c r="J605" s="11">
        <v>100</v>
      </c>
    </row>
    <row r="606" spans="1:10" ht="63" outlineLevel="4" x14ac:dyDescent="0.25">
      <c r="A606" s="15" t="s">
        <v>156</v>
      </c>
      <c r="B606" s="13" t="s">
        <v>40</v>
      </c>
      <c r="C606" s="13" t="s">
        <v>19</v>
      </c>
      <c r="D606" s="13" t="s">
        <v>3</v>
      </c>
      <c r="E606" s="13" t="s">
        <v>334</v>
      </c>
      <c r="F606" s="13" t="s">
        <v>2</v>
      </c>
      <c r="G606" s="11">
        <f>G607</f>
        <v>0</v>
      </c>
      <c r="H606" s="11">
        <f>H607</f>
        <v>7925.3519999999999</v>
      </c>
      <c r="I606" s="11">
        <f t="shared" ref="I606:J606" si="241">I607</f>
        <v>7925.3519999999999</v>
      </c>
      <c r="J606" s="11">
        <f t="shared" si="241"/>
        <v>7925.3519999999999</v>
      </c>
    </row>
    <row r="607" spans="1:10" ht="94.5" outlineLevel="4" x14ac:dyDescent="0.25">
      <c r="A607" s="15" t="s">
        <v>115</v>
      </c>
      <c r="B607" s="13" t="s">
        <v>40</v>
      </c>
      <c r="C607" s="13" t="s">
        <v>19</v>
      </c>
      <c r="D607" s="13" t="s">
        <v>3</v>
      </c>
      <c r="E607" s="13" t="s">
        <v>334</v>
      </c>
      <c r="F607" s="13" t="s">
        <v>31</v>
      </c>
      <c r="G607" s="11"/>
      <c r="H607" s="11">
        <v>7925.3519999999999</v>
      </c>
      <c r="I607" s="11">
        <v>7925.3519999999999</v>
      </c>
      <c r="J607" s="11">
        <v>7925.3519999999999</v>
      </c>
    </row>
    <row r="608" spans="1:10" ht="94.5" outlineLevel="4" x14ac:dyDescent="0.25">
      <c r="A608" s="15" t="s">
        <v>157</v>
      </c>
      <c r="B608" s="13" t="s">
        <v>40</v>
      </c>
      <c r="C608" s="13" t="s">
        <v>19</v>
      </c>
      <c r="D608" s="13" t="s">
        <v>3</v>
      </c>
      <c r="E608" s="13" t="s">
        <v>335</v>
      </c>
      <c r="F608" s="13" t="s">
        <v>2</v>
      </c>
      <c r="G608" s="11">
        <f>SUM(G609:G611)</f>
        <v>54552.5</v>
      </c>
      <c r="H608" s="11">
        <f>SUM(H609:H611)</f>
        <v>59695.133999999998</v>
      </c>
      <c r="I608" s="11">
        <f t="shared" ref="I608:J608" si="242">SUM(I609:I611)</f>
        <v>59695.133999999998</v>
      </c>
      <c r="J608" s="11">
        <f t="shared" si="242"/>
        <v>59695.133999999998</v>
      </c>
    </row>
    <row r="609" spans="1:10" outlineLevel="4" x14ac:dyDescent="0.25">
      <c r="A609" s="15" t="s">
        <v>83</v>
      </c>
      <c r="B609" s="13" t="s">
        <v>40</v>
      </c>
      <c r="C609" s="13" t="s">
        <v>19</v>
      </c>
      <c r="D609" s="13" t="s">
        <v>3</v>
      </c>
      <c r="E609" s="13" t="s">
        <v>335</v>
      </c>
      <c r="F609" s="13" t="s">
        <v>18</v>
      </c>
      <c r="G609" s="11"/>
      <c r="H609" s="11">
        <v>2035.087</v>
      </c>
      <c r="I609" s="11">
        <v>2035.087</v>
      </c>
      <c r="J609" s="11">
        <v>2035.087</v>
      </c>
    </row>
    <row r="610" spans="1:10" ht="94.5" outlineLevel="4" x14ac:dyDescent="0.25">
      <c r="A610" s="15" t="s">
        <v>115</v>
      </c>
      <c r="B610" s="13" t="s">
        <v>40</v>
      </c>
      <c r="C610" s="13" t="s">
        <v>19</v>
      </c>
      <c r="D610" s="13" t="s">
        <v>3</v>
      </c>
      <c r="E610" s="13" t="s">
        <v>335</v>
      </c>
      <c r="F610" s="13" t="s">
        <v>31</v>
      </c>
      <c r="G610" s="11">
        <v>54512.5</v>
      </c>
      <c r="H610" s="11">
        <v>55647.608</v>
      </c>
      <c r="I610" s="11">
        <v>55647.608</v>
      </c>
      <c r="J610" s="11">
        <v>55647.608</v>
      </c>
    </row>
    <row r="611" spans="1:10" ht="31.5" outlineLevel="4" x14ac:dyDescent="0.25">
      <c r="A611" s="15" t="s">
        <v>119</v>
      </c>
      <c r="B611" s="13" t="s">
        <v>40</v>
      </c>
      <c r="C611" s="13" t="s">
        <v>19</v>
      </c>
      <c r="D611" s="13" t="s">
        <v>3</v>
      </c>
      <c r="E611" s="13" t="s">
        <v>335</v>
      </c>
      <c r="F611" s="13" t="s">
        <v>34</v>
      </c>
      <c r="G611" s="11">
        <v>40</v>
      </c>
      <c r="H611" s="11">
        <v>2012.4390000000001</v>
      </c>
      <c r="I611" s="11">
        <v>2012.4390000000001</v>
      </c>
      <c r="J611" s="11">
        <v>2012.4390000000001</v>
      </c>
    </row>
    <row r="612" spans="1:10" ht="94.5" outlineLevel="3" x14ac:dyDescent="0.25">
      <c r="A612" s="15" t="s">
        <v>158</v>
      </c>
      <c r="B612" s="13" t="s">
        <v>40</v>
      </c>
      <c r="C612" s="13" t="s">
        <v>19</v>
      </c>
      <c r="D612" s="13" t="s">
        <v>3</v>
      </c>
      <c r="E612" s="13" t="s">
        <v>336</v>
      </c>
      <c r="F612" s="13" t="s">
        <v>2</v>
      </c>
      <c r="G612" s="11">
        <f>G613</f>
        <v>0</v>
      </c>
      <c r="H612" s="11">
        <f>H613</f>
        <v>50</v>
      </c>
      <c r="I612" s="11">
        <f t="shared" ref="I612:J612" si="243">I613</f>
        <v>50</v>
      </c>
      <c r="J612" s="11">
        <f t="shared" si="243"/>
        <v>50</v>
      </c>
    </row>
    <row r="613" spans="1:10" ht="31.5" outlineLevel="4" x14ac:dyDescent="0.25">
      <c r="A613" s="15" t="s">
        <v>119</v>
      </c>
      <c r="B613" s="13" t="s">
        <v>40</v>
      </c>
      <c r="C613" s="13" t="s">
        <v>19</v>
      </c>
      <c r="D613" s="13" t="s">
        <v>3</v>
      </c>
      <c r="E613" s="13" t="s">
        <v>336</v>
      </c>
      <c r="F613" s="13" t="s">
        <v>34</v>
      </c>
      <c r="G613" s="11"/>
      <c r="H613" s="11">
        <v>50</v>
      </c>
      <c r="I613" s="11">
        <v>50</v>
      </c>
      <c r="J613" s="11">
        <v>50</v>
      </c>
    </row>
    <row r="614" spans="1:10" ht="31.5" outlineLevel="4" x14ac:dyDescent="0.25">
      <c r="A614" s="27" t="s">
        <v>604</v>
      </c>
      <c r="B614" s="13" t="s">
        <v>40</v>
      </c>
      <c r="C614" s="13" t="s">
        <v>19</v>
      </c>
      <c r="D614" s="13" t="s">
        <v>3</v>
      </c>
      <c r="E614" s="13" t="s">
        <v>606</v>
      </c>
      <c r="F614" s="13" t="s">
        <v>2</v>
      </c>
      <c r="G614" s="11">
        <f>G615</f>
        <v>27.9</v>
      </c>
      <c r="H614" s="11">
        <f>H615</f>
        <v>20.399999999999999</v>
      </c>
      <c r="I614" s="11">
        <f t="shared" ref="I614:J615" si="244">I615</f>
        <v>20.399999999999999</v>
      </c>
      <c r="J614" s="11">
        <f t="shared" si="244"/>
        <v>20.399999999999999</v>
      </c>
    </row>
    <row r="615" spans="1:10" ht="110.25" outlineLevel="4" x14ac:dyDescent="0.25">
      <c r="A615" s="27" t="s">
        <v>605</v>
      </c>
      <c r="B615" s="13" t="s">
        <v>40</v>
      </c>
      <c r="C615" s="13" t="s">
        <v>19</v>
      </c>
      <c r="D615" s="13" t="s">
        <v>3</v>
      </c>
      <c r="E615" s="13" t="s">
        <v>611</v>
      </c>
      <c r="F615" s="13" t="s">
        <v>2</v>
      </c>
      <c r="G615" s="11">
        <f>G616</f>
        <v>27.9</v>
      </c>
      <c r="H615" s="11">
        <f>H616</f>
        <v>20.399999999999999</v>
      </c>
      <c r="I615" s="11">
        <f t="shared" si="244"/>
        <v>20.399999999999999</v>
      </c>
      <c r="J615" s="11">
        <f t="shared" si="244"/>
        <v>20.399999999999999</v>
      </c>
    </row>
    <row r="616" spans="1:10" ht="110.25" outlineLevel="4" x14ac:dyDescent="0.25">
      <c r="A616" s="15" t="s">
        <v>610</v>
      </c>
      <c r="B616" s="13" t="s">
        <v>40</v>
      </c>
      <c r="C616" s="13" t="s">
        <v>19</v>
      </c>
      <c r="D616" s="13" t="s">
        <v>3</v>
      </c>
      <c r="E616" s="13" t="s">
        <v>607</v>
      </c>
      <c r="F616" s="13" t="s">
        <v>2</v>
      </c>
      <c r="G616" s="11">
        <f>SUM(G617:G618)</f>
        <v>27.9</v>
      </c>
      <c r="H616" s="11">
        <f>SUM(H617:H618)</f>
        <v>20.399999999999999</v>
      </c>
      <c r="I616" s="11">
        <f t="shared" ref="I616:J616" si="245">SUM(I617:I618)</f>
        <v>20.399999999999999</v>
      </c>
      <c r="J616" s="11">
        <f t="shared" si="245"/>
        <v>20.399999999999999</v>
      </c>
    </row>
    <row r="617" spans="1:10" ht="47.25" outlineLevel="4" x14ac:dyDescent="0.25">
      <c r="A617" s="15" t="s">
        <v>63</v>
      </c>
      <c r="B617" s="13" t="s">
        <v>40</v>
      </c>
      <c r="C617" s="13" t="s">
        <v>19</v>
      </c>
      <c r="D617" s="13" t="s">
        <v>3</v>
      </c>
      <c r="E617" s="13" t="s">
        <v>607</v>
      </c>
      <c r="F617" s="13" t="s">
        <v>8</v>
      </c>
      <c r="G617" s="11">
        <v>15.3</v>
      </c>
      <c r="H617" s="11">
        <v>15.3</v>
      </c>
      <c r="I617" s="11">
        <v>15.3</v>
      </c>
      <c r="J617" s="11">
        <v>15.3</v>
      </c>
    </row>
    <row r="618" spans="1:10" ht="31.5" outlineLevel="4" x14ac:dyDescent="0.25">
      <c r="A618" s="15" t="s">
        <v>119</v>
      </c>
      <c r="B618" s="13" t="s">
        <v>40</v>
      </c>
      <c r="C618" s="13" t="s">
        <v>19</v>
      </c>
      <c r="D618" s="13" t="s">
        <v>3</v>
      </c>
      <c r="E618" s="13" t="s">
        <v>607</v>
      </c>
      <c r="F618" s="13" t="s">
        <v>34</v>
      </c>
      <c r="G618" s="11">
        <v>12.6</v>
      </c>
      <c r="H618" s="11">
        <v>5.0999999999999996</v>
      </c>
      <c r="I618" s="11">
        <v>5.0999999999999996</v>
      </c>
      <c r="J618" s="11">
        <v>5.0999999999999996</v>
      </c>
    </row>
    <row r="619" spans="1:10" ht="63" outlineLevel="4" x14ac:dyDescent="0.25">
      <c r="A619" s="12" t="s">
        <v>494</v>
      </c>
      <c r="B619" s="13" t="s">
        <v>40</v>
      </c>
      <c r="C619" s="13" t="s">
        <v>19</v>
      </c>
      <c r="D619" s="13" t="s">
        <v>3</v>
      </c>
      <c r="E619" s="13" t="s">
        <v>679</v>
      </c>
      <c r="F619" s="13" t="s">
        <v>2</v>
      </c>
      <c r="G619" s="11">
        <f>G620</f>
        <v>0</v>
      </c>
      <c r="H619" s="11">
        <f>H620</f>
        <v>934.67</v>
      </c>
      <c r="I619" s="11">
        <f t="shared" ref="I619:J620" si="246">I620</f>
        <v>934.67</v>
      </c>
      <c r="J619" s="11">
        <f t="shared" si="246"/>
        <v>934.67</v>
      </c>
    </row>
    <row r="620" spans="1:10" ht="47.25" outlineLevel="4" x14ac:dyDescent="0.25">
      <c r="A620" s="15" t="s">
        <v>787</v>
      </c>
      <c r="B620" s="13" t="s">
        <v>40</v>
      </c>
      <c r="C620" s="13" t="s">
        <v>19</v>
      </c>
      <c r="D620" s="13" t="s">
        <v>3</v>
      </c>
      <c r="E620" s="13" t="s">
        <v>593</v>
      </c>
      <c r="F620" s="13" t="s">
        <v>2</v>
      </c>
      <c r="G620" s="11">
        <f>G621</f>
        <v>0</v>
      </c>
      <c r="H620" s="11">
        <f>H621</f>
        <v>934.67</v>
      </c>
      <c r="I620" s="11">
        <f t="shared" si="246"/>
        <v>934.67</v>
      </c>
      <c r="J620" s="11">
        <f t="shared" si="246"/>
        <v>934.67</v>
      </c>
    </row>
    <row r="621" spans="1:10" ht="31.5" outlineLevel="4" x14ac:dyDescent="0.25">
      <c r="A621" s="15" t="s">
        <v>119</v>
      </c>
      <c r="B621" s="13" t="s">
        <v>40</v>
      </c>
      <c r="C621" s="13" t="s">
        <v>19</v>
      </c>
      <c r="D621" s="13" t="s">
        <v>3</v>
      </c>
      <c r="E621" s="13" t="s">
        <v>593</v>
      </c>
      <c r="F621" s="13" t="s">
        <v>34</v>
      </c>
      <c r="G621" s="11"/>
      <c r="H621" s="11">
        <v>934.67</v>
      </c>
      <c r="I621" s="11">
        <v>934.67</v>
      </c>
      <c r="J621" s="11">
        <v>934.67</v>
      </c>
    </row>
    <row r="622" spans="1:10" ht="31.5" outlineLevel="4" x14ac:dyDescent="0.25">
      <c r="A622" s="15" t="s">
        <v>159</v>
      </c>
      <c r="B622" s="13" t="s">
        <v>40</v>
      </c>
      <c r="C622" s="13" t="s">
        <v>19</v>
      </c>
      <c r="D622" s="13" t="s">
        <v>7</v>
      </c>
      <c r="E622" s="13" t="s">
        <v>248</v>
      </c>
      <c r="F622" s="13" t="s">
        <v>2</v>
      </c>
      <c r="G622" s="11">
        <f>G623+G631+G635+G643+G627</f>
        <v>11434.699999999999</v>
      </c>
      <c r="H622" s="11">
        <f>H623+H631+H635+H643+H627</f>
        <v>11637.610999999999</v>
      </c>
      <c r="I622" s="11">
        <f t="shared" ref="I622:J622" si="247">I623+I631+I635+I643+I627</f>
        <v>11637.610999999999</v>
      </c>
      <c r="J622" s="11">
        <f t="shared" si="247"/>
        <v>11637.610999999999</v>
      </c>
    </row>
    <row r="623" spans="1:10" ht="94.5" hidden="1" outlineLevel="4" x14ac:dyDescent="0.25">
      <c r="A623" s="15" t="s">
        <v>160</v>
      </c>
      <c r="B623" s="13" t="s">
        <v>40</v>
      </c>
      <c r="C623" s="13" t="s">
        <v>19</v>
      </c>
      <c r="D623" s="13" t="s">
        <v>7</v>
      </c>
      <c r="E623" s="13" t="s">
        <v>337</v>
      </c>
      <c r="F623" s="13" t="s">
        <v>2</v>
      </c>
      <c r="G623" s="11">
        <f>G624</f>
        <v>0</v>
      </c>
      <c r="H623" s="11">
        <f>H624</f>
        <v>0</v>
      </c>
      <c r="I623" s="11">
        <f t="shared" ref="I623:J623" si="248">I624</f>
        <v>0</v>
      </c>
      <c r="J623" s="11">
        <f t="shared" si="248"/>
        <v>0</v>
      </c>
    </row>
    <row r="624" spans="1:10" ht="47.25" hidden="1" outlineLevel="4" x14ac:dyDescent="0.25">
      <c r="A624" s="15" t="s">
        <v>63</v>
      </c>
      <c r="B624" s="13" t="s">
        <v>40</v>
      </c>
      <c r="C624" s="13" t="s">
        <v>19</v>
      </c>
      <c r="D624" s="13" t="s">
        <v>7</v>
      </c>
      <c r="E624" s="13" t="s">
        <v>337</v>
      </c>
      <c r="F624" s="13" t="s">
        <v>8</v>
      </c>
      <c r="G624" s="11"/>
      <c r="H624" s="11"/>
      <c r="I624" s="11"/>
      <c r="J624" s="11"/>
    </row>
    <row r="625" spans="1:10" ht="63" outlineLevel="4" x14ac:dyDescent="0.25">
      <c r="A625" s="24" t="s">
        <v>670</v>
      </c>
      <c r="B625" s="13" t="s">
        <v>40</v>
      </c>
      <c r="C625" s="13" t="s">
        <v>19</v>
      </c>
      <c r="D625" s="13" t="s">
        <v>7</v>
      </c>
      <c r="E625" s="13" t="s">
        <v>668</v>
      </c>
      <c r="F625" s="13" t="s">
        <v>2</v>
      </c>
      <c r="G625" s="11">
        <f t="shared" ref="G625:H627" si="249">G626</f>
        <v>20</v>
      </c>
      <c r="H625" s="11">
        <f t="shared" si="249"/>
        <v>60</v>
      </c>
      <c r="I625" s="11">
        <f t="shared" ref="I625:J627" si="250">I626</f>
        <v>60</v>
      </c>
      <c r="J625" s="11">
        <f t="shared" si="250"/>
        <v>60</v>
      </c>
    </row>
    <row r="626" spans="1:10" ht="94.5" outlineLevel="4" x14ac:dyDescent="0.25">
      <c r="A626" s="24" t="s">
        <v>671</v>
      </c>
      <c r="B626" s="13" t="s">
        <v>40</v>
      </c>
      <c r="C626" s="13" t="s">
        <v>19</v>
      </c>
      <c r="D626" s="13" t="s">
        <v>7</v>
      </c>
      <c r="E626" s="13" t="s">
        <v>669</v>
      </c>
      <c r="F626" s="13" t="s">
        <v>2</v>
      </c>
      <c r="G626" s="11">
        <f t="shared" si="249"/>
        <v>20</v>
      </c>
      <c r="H626" s="11">
        <f t="shared" si="249"/>
        <v>60</v>
      </c>
      <c r="I626" s="11">
        <f t="shared" si="250"/>
        <v>60</v>
      </c>
      <c r="J626" s="11">
        <f t="shared" si="250"/>
        <v>60</v>
      </c>
    </row>
    <row r="627" spans="1:10" ht="110.25" outlineLevel="4" x14ac:dyDescent="0.25">
      <c r="A627" s="15" t="s">
        <v>667</v>
      </c>
      <c r="B627" s="13" t="s">
        <v>40</v>
      </c>
      <c r="C627" s="13" t="s">
        <v>19</v>
      </c>
      <c r="D627" s="13" t="s">
        <v>7</v>
      </c>
      <c r="E627" s="13" t="s">
        <v>666</v>
      </c>
      <c r="F627" s="13" t="s">
        <v>2</v>
      </c>
      <c r="G627" s="11">
        <f t="shared" si="249"/>
        <v>20</v>
      </c>
      <c r="H627" s="11">
        <f t="shared" si="249"/>
        <v>60</v>
      </c>
      <c r="I627" s="11">
        <f t="shared" si="250"/>
        <v>60</v>
      </c>
      <c r="J627" s="11">
        <f t="shared" si="250"/>
        <v>60</v>
      </c>
    </row>
    <row r="628" spans="1:10" ht="47.25" outlineLevel="4" x14ac:dyDescent="0.25">
      <c r="A628" s="15" t="s">
        <v>63</v>
      </c>
      <c r="B628" s="13" t="s">
        <v>40</v>
      </c>
      <c r="C628" s="13" t="s">
        <v>19</v>
      </c>
      <c r="D628" s="13" t="s">
        <v>7</v>
      </c>
      <c r="E628" s="13" t="s">
        <v>666</v>
      </c>
      <c r="F628" s="13" t="s">
        <v>8</v>
      </c>
      <c r="G628" s="11">
        <v>20</v>
      </c>
      <c r="H628" s="11">
        <v>60</v>
      </c>
      <c r="I628" s="11">
        <v>60</v>
      </c>
      <c r="J628" s="11">
        <v>60</v>
      </c>
    </row>
    <row r="629" spans="1:10" ht="47.25" outlineLevel="4" x14ac:dyDescent="0.25">
      <c r="A629" s="12" t="s">
        <v>488</v>
      </c>
      <c r="B629" s="13" t="s">
        <v>40</v>
      </c>
      <c r="C629" s="13" t="s">
        <v>19</v>
      </c>
      <c r="D629" s="13" t="s">
        <v>7</v>
      </c>
      <c r="E629" s="32">
        <v>7300000000</v>
      </c>
      <c r="F629" s="13" t="s">
        <v>2</v>
      </c>
      <c r="G629" s="11">
        <f>G630</f>
        <v>3618.7</v>
      </c>
      <c r="H629" s="11">
        <f>H630</f>
        <v>3893.7709999999997</v>
      </c>
      <c r="I629" s="11">
        <f t="shared" ref="I629:J629" si="251">I630</f>
        <v>3893.7709999999997</v>
      </c>
      <c r="J629" s="11">
        <f t="shared" si="251"/>
        <v>3893.7709999999997</v>
      </c>
    </row>
    <row r="630" spans="1:10" x14ac:dyDescent="0.25">
      <c r="A630" s="12" t="s">
        <v>489</v>
      </c>
      <c r="B630" s="13" t="s">
        <v>40</v>
      </c>
      <c r="C630" s="13" t="s">
        <v>19</v>
      </c>
      <c r="D630" s="13" t="s">
        <v>7</v>
      </c>
      <c r="E630" s="32">
        <v>7310000000</v>
      </c>
      <c r="F630" s="13" t="s">
        <v>2</v>
      </c>
      <c r="G630" s="11">
        <f>G631+G635</f>
        <v>3618.7</v>
      </c>
      <c r="H630" s="11">
        <f>H631+H635</f>
        <v>3893.7709999999997</v>
      </c>
      <c r="I630" s="11">
        <f t="shared" ref="I630:J630" si="252">I631+I635</f>
        <v>3893.7709999999997</v>
      </c>
      <c r="J630" s="11">
        <f t="shared" si="252"/>
        <v>3893.7709999999997</v>
      </c>
    </row>
    <row r="631" spans="1:10" ht="47.25" outlineLevel="1" x14ac:dyDescent="0.25">
      <c r="A631" s="15" t="s">
        <v>58</v>
      </c>
      <c r="B631" s="13" t="s">
        <v>40</v>
      </c>
      <c r="C631" s="13" t="s">
        <v>19</v>
      </c>
      <c r="D631" s="13" t="s">
        <v>7</v>
      </c>
      <c r="E631" s="13" t="s">
        <v>256</v>
      </c>
      <c r="F631" s="13" t="s">
        <v>2</v>
      </c>
      <c r="G631" s="11">
        <f>SUM(G632:G634)</f>
        <v>3424.2</v>
      </c>
      <c r="H631" s="11">
        <f>SUM(H632:H634)</f>
        <v>3725.848</v>
      </c>
      <c r="I631" s="11">
        <f t="shared" ref="I631:J631" si="253">SUM(I632:I634)</f>
        <v>3725.848</v>
      </c>
      <c r="J631" s="11">
        <f t="shared" si="253"/>
        <v>3725.848</v>
      </c>
    </row>
    <row r="632" spans="1:10" ht="31.5" outlineLevel="2" x14ac:dyDescent="0.25">
      <c r="A632" s="15" t="s">
        <v>218</v>
      </c>
      <c r="B632" s="13" t="s">
        <v>40</v>
      </c>
      <c r="C632" s="13" t="s">
        <v>19</v>
      </c>
      <c r="D632" s="13" t="s">
        <v>7</v>
      </c>
      <c r="E632" s="13" t="s">
        <v>256</v>
      </c>
      <c r="F632" s="13" t="s">
        <v>5</v>
      </c>
      <c r="G632" s="11">
        <v>2583.9</v>
      </c>
      <c r="H632" s="11">
        <v>2772.3449999999998</v>
      </c>
      <c r="I632" s="11">
        <v>2772.3449999999998</v>
      </c>
      <c r="J632" s="11">
        <v>2772.3449999999998</v>
      </c>
    </row>
    <row r="633" spans="1:10" ht="63" outlineLevel="2" x14ac:dyDescent="0.25">
      <c r="A633" s="15" t="s">
        <v>59</v>
      </c>
      <c r="B633" s="13" t="s">
        <v>40</v>
      </c>
      <c r="C633" s="13" t="s">
        <v>19</v>
      </c>
      <c r="D633" s="13" t="s">
        <v>7</v>
      </c>
      <c r="E633" s="13" t="s">
        <v>256</v>
      </c>
      <c r="F633" s="13" t="s">
        <v>6</v>
      </c>
      <c r="G633" s="11">
        <v>60</v>
      </c>
      <c r="H633" s="11">
        <v>148.25</v>
      </c>
      <c r="I633" s="11">
        <v>148.25</v>
      </c>
      <c r="J633" s="11">
        <v>148.25</v>
      </c>
    </row>
    <row r="634" spans="1:10" ht="94.5" outlineLevel="2" x14ac:dyDescent="0.25">
      <c r="A634" s="15" t="s">
        <v>227</v>
      </c>
      <c r="B634" s="13" t="s">
        <v>40</v>
      </c>
      <c r="C634" s="13" t="s">
        <v>19</v>
      </c>
      <c r="D634" s="13" t="s">
        <v>7</v>
      </c>
      <c r="E634" s="13" t="s">
        <v>256</v>
      </c>
      <c r="F634" s="13" t="s">
        <v>226</v>
      </c>
      <c r="G634" s="11">
        <v>780.3</v>
      </c>
      <c r="H634" s="11">
        <v>805.25300000000004</v>
      </c>
      <c r="I634" s="11">
        <v>805.25300000000004</v>
      </c>
      <c r="J634" s="11">
        <v>805.25300000000004</v>
      </c>
    </row>
    <row r="635" spans="1:10" ht="31.5" outlineLevel="3" x14ac:dyDescent="0.25">
      <c r="A635" s="15" t="s">
        <v>64</v>
      </c>
      <c r="B635" s="13" t="s">
        <v>40</v>
      </c>
      <c r="C635" s="13" t="s">
        <v>19</v>
      </c>
      <c r="D635" s="13" t="s">
        <v>7</v>
      </c>
      <c r="E635" s="13" t="s">
        <v>257</v>
      </c>
      <c r="F635" s="13" t="s">
        <v>2</v>
      </c>
      <c r="G635" s="11">
        <f>SUM(G637:G640)</f>
        <v>194.50000000000003</v>
      </c>
      <c r="H635" s="11">
        <f>SUM(H637:H640)</f>
        <v>167.923</v>
      </c>
      <c r="I635" s="11">
        <f t="shared" ref="I635:J635" si="254">SUM(I637:I640)</f>
        <v>167.923</v>
      </c>
      <c r="J635" s="11">
        <f t="shared" si="254"/>
        <v>167.923</v>
      </c>
    </row>
    <row r="636" spans="1:10" ht="63" hidden="1" outlineLevel="4" x14ac:dyDescent="0.25">
      <c r="A636" s="15" t="s">
        <v>59</v>
      </c>
      <c r="B636" s="13" t="s">
        <v>40</v>
      </c>
      <c r="C636" s="13" t="s">
        <v>19</v>
      </c>
      <c r="D636" s="13" t="s">
        <v>7</v>
      </c>
      <c r="E636" s="13" t="s">
        <v>257</v>
      </c>
      <c r="F636" s="13" t="s">
        <v>6</v>
      </c>
      <c r="G636" s="11"/>
      <c r="H636" s="11"/>
      <c r="I636" s="11"/>
      <c r="J636" s="11"/>
    </row>
    <row r="637" spans="1:10" ht="47.25" outlineLevel="1" collapsed="1" x14ac:dyDescent="0.25">
      <c r="A637" s="15" t="s">
        <v>65</v>
      </c>
      <c r="B637" s="13" t="s">
        <v>40</v>
      </c>
      <c r="C637" s="13" t="s">
        <v>19</v>
      </c>
      <c r="D637" s="13" t="s">
        <v>7</v>
      </c>
      <c r="E637" s="13" t="s">
        <v>257</v>
      </c>
      <c r="F637" s="13" t="s">
        <v>9</v>
      </c>
      <c r="G637" s="11">
        <v>140.80000000000001</v>
      </c>
      <c r="H637" s="11">
        <v>92.975999999999999</v>
      </c>
      <c r="I637" s="11">
        <v>92.975999999999999</v>
      </c>
      <c r="J637" s="11">
        <v>92.975999999999999</v>
      </c>
    </row>
    <row r="638" spans="1:10" ht="47.25" outlineLevel="1" x14ac:dyDescent="0.25">
      <c r="A638" s="15" t="s">
        <v>63</v>
      </c>
      <c r="B638" s="13" t="s">
        <v>40</v>
      </c>
      <c r="C638" s="13" t="s">
        <v>19</v>
      </c>
      <c r="D638" s="13" t="s">
        <v>7</v>
      </c>
      <c r="E638" s="13" t="s">
        <v>257</v>
      </c>
      <c r="F638" s="13" t="s">
        <v>8</v>
      </c>
      <c r="G638" s="11">
        <v>52.9</v>
      </c>
      <c r="H638" s="11">
        <v>74.055000000000007</v>
      </c>
      <c r="I638" s="11">
        <v>74.055000000000007</v>
      </c>
      <c r="J638" s="11">
        <v>74.055000000000007</v>
      </c>
    </row>
    <row r="639" spans="1:10" ht="31.5" outlineLevel="2" x14ac:dyDescent="0.25">
      <c r="A639" s="15" t="s">
        <v>66</v>
      </c>
      <c r="B639" s="13" t="s">
        <v>40</v>
      </c>
      <c r="C639" s="13" t="s">
        <v>19</v>
      </c>
      <c r="D639" s="13" t="s">
        <v>7</v>
      </c>
      <c r="E639" s="13" t="s">
        <v>257</v>
      </c>
      <c r="F639" s="13" t="s">
        <v>10</v>
      </c>
      <c r="G639" s="11">
        <v>0.4</v>
      </c>
      <c r="H639" s="11">
        <v>0.34399999999999997</v>
      </c>
      <c r="I639" s="11">
        <v>0.34399999999999997</v>
      </c>
      <c r="J639" s="11">
        <v>0.34399999999999997</v>
      </c>
    </row>
    <row r="640" spans="1:10" outlineLevel="3" x14ac:dyDescent="0.25">
      <c r="A640" s="15" t="s">
        <v>120</v>
      </c>
      <c r="B640" s="13" t="s">
        <v>40</v>
      </c>
      <c r="C640" s="13" t="s">
        <v>19</v>
      </c>
      <c r="D640" s="13" t="s">
        <v>7</v>
      </c>
      <c r="E640" s="13" t="s">
        <v>257</v>
      </c>
      <c r="F640" s="13" t="s">
        <v>35</v>
      </c>
      <c r="G640" s="11">
        <v>0.4</v>
      </c>
      <c r="H640" s="11">
        <v>0.54800000000000004</v>
      </c>
      <c r="I640" s="11">
        <v>0.54800000000000004</v>
      </c>
      <c r="J640" s="11">
        <v>0.54800000000000004</v>
      </c>
    </row>
    <row r="641" spans="1:10" ht="47.25" outlineLevel="4" x14ac:dyDescent="0.25">
      <c r="A641" s="12" t="s">
        <v>493</v>
      </c>
      <c r="B641" s="13" t="s">
        <v>40</v>
      </c>
      <c r="C641" s="13" t="s">
        <v>19</v>
      </c>
      <c r="D641" s="13" t="s">
        <v>7</v>
      </c>
      <c r="E641" s="32">
        <v>9900000000</v>
      </c>
      <c r="F641" s="13" t="s">
        <v>2</v>
      </c>
      <c r="G641" s="11">
        <f>G642</f>
        <v>7795.9999999999991</v>
      </c>
      <c r="H641" s="11">
        <f>H642</f>
        <v>7683.8399999999992</v>
      </c>
      <c r="I641" s="11">
        <f t="shared" ref="I641:J642" si="255">I642</f>
        <v>7683.8399999999992</v>
      </c>
      <c r="J641" s="11">
        <f t="shared" si="255"/>
        <v>7683.8399999999992</v>
      </c>
    </row>
    <row r="642" spans="1:10" ht="63" outlineLevel="4" x14ac:dyDescent="0.25">
      <c r="A642" s="12" t="s">
        <v>494</v>
      </c>
      <c r="B642" s="13" t="s">
        <v>40</v>
      </c>
      <c r="C642" s="13" t="s">
        <v>19</v>
      </c>
      <c r="D642" s="13" t="s">
        <v>7</v>
      </c>
      <c r="E642" s="32">
        <v>9990000000</v>
      </c>
      <c r="F642" s="13" t="s">
        <v>2</v>
      </c>
      <c r="G642" s="11">
        <f>G643</f>
        <v>7795.9999999999991</v>
      </c>
      <c r="H642" s="11">
        <f>H643</f>
        <v>7683.8399999999992</v>
      </c>
      <c r="I642" s="11">
        <f t="shared" si="255"/>
        <v>7683.8399999999992</v>
      </c>
      <c r="J642" s="11">
        <f t="shared" si="255"/>
        <v>7683.8399999999992</v>
      </c>
    </row>
    <row r="643" spans="1:10" ht="78.75" outlineLevel="3" x14ac:dyDescent="0.25">
      <c r="A643" s="15" t="s">
        <v>142</v>
      </c>
      <c r="B643" s="13" t="s">
        <v>40</v>
      </c>
      <c r="C643" s="13" t="s">
        <v>19</v>
      </c>
      <c r="D643" s="13" t="s">
        <v>7</v>
      </c>
      <c r="E643" s="13" t="s">
        <v>323</v>
      </c>
      <c r="F643" s="13" t="s">
        <v>2</v>
      </c>
      <c r="G643" s="11">
        <f>SUM(G644:G650)</f>
        <v>7795.9999999999991</v>
      </c>
      <c r="H643" s="11">
        <f>SUM(H644:H650)</f>
        <v>7683.8399999999992</v>
      </c>
      <c r="I643" s="11">
        <f t="shared" ref="I643:J643" si="256">SUM(I644:I650)</f>
        <v>7683.8399999999992</v>
      </c>
      <c r="J643" s="11">
        <f t="shared" si="256"/>
        <v>7683.8399999999992</v>
      </c>
    </row>
    <row r="644" spans="1:10" outlineLevel="4" x14ac:dyDescent="0.25">
      <c r="A644" s="15" t="s">
        <v>692</v>
      </c>
      <c r="B644" s="13" t="s">
        <v>40</v>
      </c>
      <c r="C644" s="13" t="s">
        <v>19</v>
      </c>
      <c r="D644" s="13" t="s">
        <v>7</v>
      </c>
      <c r="E644" s="13" t="s">
        <v>323</v>
      </c>
      <c r="F644" s="13" t="s">
        <v>30</v>
      </c>
      <c r="G644" s="11">
        <v>5848.4</v>
      </c>
      <c r="H644" s="11">
        <v>5720.8549999999996</v>
      </c>
      <c r="I644" s="11">
        <v>5720.8549999999996</v>
      </c>
      <c r="J644" s="11">
        <v>5720.8549999999996</v>
      </c>
    </row>
    <row r="645" spans="1:10" ht="47.25" outlineLevel="4" x14ac:dyDescent="0.25">
      <c r="A645" s="15" t="s">
        <v>693</v>
      </c>
      <c r="B645" s="13" t="s">
        <v>40</v>
      </c>
      <c r="C645" s="13" t="s">
        <v>19</v>
      </c>
      <c r="D645" s="13" t="s">
        <v>7</v>
      </c>
      <c r="E645" s="13" t="s">
        <v>323</v>
      </c>
      <c r="F645" s="13" t="s">
        <v>33</v>
      </c>
      <c r="G645" s="11">
        <v>40</v>
      </c>
      <c r="H645" s="11">
        <v>41.610999999999997</v>
      </c>
      <c r="I645" s="11">
        <v>41.610999999999997</v>
      </c>
      <c r="J645" s="11">
        <v>41.610999999999997</v>
      </c>
    </row>
    <row r="646" spans="1:10" ht="78.75" outlineLevel="4" x14ac:dyDescent="0.25">
      <c r="A646" s="15" t="s">
        <v>694</v>
      </c>
      <c r="B646" s="13" t="s">
        <v>40</v>
      </c>
      <c r="C646" s="13" t="s">
        <v>19</v>
      </c>
      <c r="D646" s="13" t="s">
        <v>7</v>
      </c>
      <c r="E646" s="13" t="s">
        <v>323</v>
      </c>
      <c r="F646" s="13" t="s">
        <v>242</v>
      </c>
      <c r="G646" s="11">
        <v>1766.2</v>
      </c>
      <c r="H646" s="11">
        <v>1715.9280000000001</v>
      </c>
      <c r="I646" s="11">
        <v>1715.9280000000001</v>
      </c>
      <c r="J646" s="11">
        <v>1715.9280000000001</v>
      </c>
    </row>
    <row r="647" spans="1:10" ht="47.25" outlineLevel="4" x14ac:dyDescent="0.25">
      <c r="A647" s="15" t="s">
        <v>65</v>
      </c>
      <c r="B647" s="13" t="s">
        <v>40</v>
      </c>
      <c r="C647" s="13" t="s">
        <v>19</v>
      </c>
      <c r="D647" s="13" t="s">
        <v>7</v>
      </c>
      <c r="E647" s="13" t="s">
        <v>323</v>
      </c>
      <c r="F647" s="13" t="s">
        <v>9</v>
      </c>
      <c r="G647" s="11">
        <v>77.2</v>
      </c>
      <c r="H647" s="11">
        <v>112.18300000000001</v>
      </c>
      <c r="I647" s="11">
        <v>112.18300000000001</v>
      </c>
      <c r="J647" s="11">
        <v>112.18300000000001</v>
      </c>
    </row>
    <row r="648" spans="1:10" ht="47.25" outlineLevel="4" x14ac:dyDescent="0.25">
      <c r="A648" s="15" t="s">
        <v>63</v>
      </c>
      <c r="B648" s="13" t="s">
        <v>40</v>
      </c>
      <c r="C648" s="13" t="s">
        <v>19</v>
      </c>
      <c r="D648" s="13" t="s">
        <v>7</v>
      </c>
      <c r="E648" s="13" t="s">
        <v>323</v>
      </c>
      <c r="F648" s="13" t="s">
        <v>8</v>
      </c>
      <c r="G648" s="11">
        <v>59.2</v>
      </c>
      <c r="H648" s="11">
        <v>92.51</v>
      </c>
      <c r="I648" s="11">
        <v>92.51</v>
      </c>
      <c r="J648" s="11">
        <v>92.51</v>
      </c>
    </row>
    <row r="649" spans="1:10" ht="31.5" outlineLevel="3" x14ac:dyDescent="0.25">
      <c r="A649" s="15" t="s">
        <v>66</v>
      </c>
      <c r="B649" s="13" t="s">
        <v>40</v>
      </c>
      <c r="C649" s="13" t="s">
        <v>19</v>
      </c>
      <c r="D649" s="13" t="s">
        <v>7</v>
      </c>
      <c r="E649" s="13" t="s">
        <v>323</v>
      </c>
      <c r="F649" s="13" t="s">
        <v>10</v>
      </c>
      <c r="G649" s="11">
        <v>4.0999999999999996</v>
      </c>
      <c r="H649" s="11">
        <v>0</v>
      </c>
      <c r="I649" s="11"/>
      <c r="J649" s="11"/>
    </row>
    <row r="650" spans="1:10" outlineLevel="4" x14ac:dyDescent="0.25">
      <c r="A650" s="15" t="s">
        <v>120</v>
      </c>
      <c r="B650" s="13" t="s">
        <v>40</v>
      </c>
      <c r="C650" s="13" t="s">
        <v>19</v>
      </c>
      <c r="D650" s="13" t="s">
        <v>7</v>
      </c>
      <c r="E650" s="13" t="s">
        <v>323</v>
      </c>
      <c r="F650" s="13" t="s">
        <v>35</v>
      </c>
      <c r="G650" s="11">
        <v>0.9</v>
      </c>
      <c r="H650" s="11">
        <v>0.753</v>
      </c>
      <c r="I650" s="11">
        <v>0.753</v>
      </c>
      <c r="J650" s="11">
        <v>0.753</v>
      </c>
    </row>
    <row r="651" spans="1:10" ht="63" outlineLevel="4" x14ac:dyDescent="0.25">
      <c r="A651" s="15" t="s">
        <v>683</v>
      </c>
      <c r="B651" s="13" t="s">
        <v>41</v>
      </c>
      <c r="C651" s="13" t="s">
        <v>1</v>
      </c>
      <c r="D651" s="13" t="s">
        <v>1</v>
      </c>
      <c r="E651" s="13" t="s">
        <v>248</v>
      </c>
      <c r="F651" s="13" t="s">
        <v>2</v>
      </c>
      <c r="G651" s="11">
        <f>G652++G681+G685+G689</f>
        <v>59086.7</v>
      </c>
      <c r="H651" s="11">
        <f>H652++H681+H685+H689</f>
        <v>169152.74899999998</v>
      </c>
      <c r="I651" s="11">
        <f t="shared" ref="I651:J651" si="257">I652++I681+I685+I689</f>
        <v>167882.74899999998</v>
      </c>
      <c r="J651" s="11">
        <f t="shared" si="257"/>
        <v>167882.61299999998</v>
      </c>
    </row>
    <row r="652" spans="1:10" outlineLevel="4" x14ac:dyDescent="0.25">
      <c r="A652" s="15" t="s">
        <v>652</v>
      </c>
      <c r="B652" s="13" t="s">
        <v>41</v>
      </c>
      <c r="C652" s="13" t="s">
        <v>3</v>
      </c>
      <c r="D652" s="13" t="s">
        <v>1</v>
      </c>
      <c r="E652" s="13" t="s">
        <v>248</v>
      </c>
      <c r="F652" s="13" t="s">
        <v>2</v>
      </c>
      <c r="G652" s="11">
        <f>G653</f>
        <v>18403</v>
      </c>
      <c r="H652" s="11">
        <f>H653</f>
        <v>19399.739999999998</v>
      </c>
      <c r="I652" s="11">
        <f t="shared" ref="I652:J652" si="258">I653</f>
        <v>18129.739999999998</v>
      </c>
      <c r="J652" s="11">
        <f t="shared" si="258"/>
        <v>18129.668999999998</v>
      </c>
    </row>
    <row r="653" spans="1:10" outlineLevel="1" x14ac:dyDescent="0.25">
      <c r="A653" s="15" t="s">
        <v>76</v>
      </c>
      <c r="B653" s="13" t="s">
        <v>41</v>
      </c>
      <c r="C653" s="13" t="s">
        <v>3</v>
      </c>
      <c r="D653" s="13" t="s">
        <v>14</v>
      </c>
      <c r="E653" s="13" t="s">
        <v>248</v>
      </c>
      <c r="F653" s="13" t="s">
        <v>2</v>
      </c>
      <c r="G653" s="11">
        <f>G654+G659+G677</f>
        <v>18403</v>
      </c>
      <c r="H653" s="11">
        <f>H654+H659+H677</f>
        <v>19399.739999999998</v>
      </c>
      <c r="I653" s="11">
        <f t="shared" ref="I653:J653" si="259">I654+I659+I677</f>
        <v>18129.739999999998</v>
      </c>
      <c r="J653" s="11">
        <f t="shared" si="259"/>
        <v>18129.668999999998</v>
      </c>
    </row>
    <row r="654" spans="1:10" ht="110.25" hidden="1" outlineLevel="2" x14ac:dyDescent="0.25">
      <c r="A654" s="15" t="s">
        <v>61</v>
      </c>
      <c r="B654" s="13" t="s">
        <v>41</v>
      </c>
      <c r="C654" s="13" t="s">
        <v>3</v>
      </c>
      <c r="D654" s="13" t="s">
        <v>14</v>
      </c>
      <c r="E654" s="13" t="s">
        <v>255</v>
      </c>
      <c r="F654" s="13" t="s">
        <v>2</v>
      </c>
      <c r="G654" s="11">
        <f>SUM(G655:G656)</f>
        <v>0</v>
      </c>
      <c r="H654" s="11">
        <f>SUM(H655:H656)</f>
        <v>0</v>
      </c>
      <c r="I654" s="11">
        <f t="shared" ref="I654:J654" si="260">SUM(I655:I656)</f>
        <v>0</v>
      </c>
      <c r="J654" s="11">
        <f t="shared" si="260"/>
        <v>0</v>
      </c>
    </row>
    <row r="655" spans="1:10" ht="63" hidden="1" outlineLevel="2" x14ac:dyDescent="0.25">
      <c r="A655" s="15" t="s">
        <v>59</v>
      </c>
      <c r="B655" s="13" t="s">
        <v>41</v>
      </c>
      <c r="C655" s="13" t="s">
        <v>3</v>
      </c>
      <c r="D655" s="13" t="s">
        <v>14</v>
      </c>
      <c r="E655" s="13" t="s">
        <v>255</v>
      </c>
      <c r="F655" s="13" t="s">
        <v>6</v>
      </c>
      <c r="G655" s="11"/>
      <c r="H655" s="11"/>
      <c r="I655" s="11"/>
      <c r="J655" s="11"/>
    </row>
    <row r="656" spans="1:10" ht="47.25" hidden="1" outlineLevel="2" x14ac:dyDescent="0.25">
      <c r="A656" s="15" t="s">
        <v>63</v>
      </c>
      <c r="B656" s="13" t="s">
        <v>41</v>
      </c>
      <c r="C656" s="13" t="s">
        <v>3</v>
      </c>
      <c r="D656" s="13" t="s">
        <v>14</v>
      </c>
      <c r="E656" s="13" t="s">
        <v>255</v>
      </c>
      <c r="F656" s="13" t="s">
        <v>8</v>
      </c>
      <c r="G656" s="11"/>
      <c r="H656" s="11"/>
      <c r="I656" s="11"/>
      <c r="J656" s="11"/>
    </row>
    <row r="657" spans="1:10" ht="110.25" hidden="1" outlineLevel="3" x14ac:dyDescent="0.25">
      <c r="A657" s="15" t="s">
        <v>161</v>
      </c>
      <c r="B657" s="13" t="s">
        <v>41</v>
      </c>
      <c r="C657" s="13" t="s">
        <v>3</v>
      </c>
      <c r="D657" s="13" t="s">
        <v>14</v>
      </c>
      <c r="E657" s="13" t="s">
        <v>338</v>
      </c>
      <c r="F657" s="13" t="s">
        <v>2</v>
      </c>
      <c r="G657" s="11">
        <f>G658</f>
        <v>0</v>
      </c>
      <c r="H657" s="11">
        <f>H658</f>
        <v>0</v>
      </c>
      <c r="I657" s="11">
        <f t="shared" ref="I657:J657" si="261">I658</f>
        <v>0</v>
      </c>
      <c r="J657" s="11">
        <f t="shared" si="261"/>
        <v>0</v>
      </c>
    </row>
    <row r="658" spans="1:10" ht="47.25" hidden="1" outlineLevel="4" x14ac:dyDescent="0.25">
      <c r="A658" s="15" t="s">
        <v>63</v>
      </c>
      <c r="B658" s="13" t="s">
        <v>41</v>
      </c>
      <c r="C658" s="13" t="s">
        <v>3</v>
      </c>
      <c r="D658" s="13" t="s">
        <v>14</v>
      </c>
      <c r="E658" s="13" t="s">
        <v>338</v>
      </c>
      <c r="F658" s="13" t="s">
        <v>8</v>
      </c>
      <c r="G658" s="11"/>
      <c r="H658" s="11"/>
      <c r="I658" s="11"/>
      <c r="J658" s="11"/>
    </row>
    <row r="659" spans="1:10" ht="47.25" outlineLevel="1" collapsed="1" x14ac:dyDescent="0.25">
      <c r="A659" s="12" t="s">
        <v>488</v>
      </c>
      <c r="B659" s="13" t="s">
        <v>41</v>
      </c>
      <c r="C659" s="13" t="s">
        <v>3</v>
      </c>
      <c r="D659" s="13" t="s">
        <v>14</v>
      </c>
      <c r="E659" s="32">
        <v>7300000000</v>
      </c>
      <c r="F659" s="13" t="s">
        <v>2</v>
      </c>
      <c r="G659" s="11">
        <f>G660</f>
        <v>13844</v>
      </c>
      <c r="H659" s="11">
        <f>H660</f>
        <v>18129.739999999998</v>
      </c>
      <c r="I659" s="11">
        <f t="shared" ref="I659:J659" si="262">I660</f>
        <v>18129.739999999998</v>
      </c>
      <c r="J659" s="11">
        <f t="shared" si="262"/>
        <v>18129.668999999998</v>
      </c>
    </row>
    <row r="660" spans="1:10" outlineLevel="2" x14ac:dyDescent="0.25">
      <c r="A660" s="12" t="s">
        <v>489</v>
      </c>
      <c r="B660" s="13" t="s">
        <v>41</v>
      </c>
      <c r="C660" s="13" t="s">
        <v>3</v>
      </c>
      <c r="D660" s="13" t="s">
        <v>14</v>
      </c>
      <c r="E660" s="32">
        <v>7310000000</v>
      </c>
      <c r="F660" s="13" t="s">
        <v>2</v>
      </c>
      <c r="G660" s="11">
        <f>G661+G665+G672</f>
        <v>13844</v>
      </c>
      <c r="H660" s="11">
        <f>H661+H665+H672</f>
        <v>18129.739999999998</v>
      </c>
      <c r="I660" s="11">
        <f t="shared" ref="I660:J660" si="263">I661+I665+I672</f>
        <v>18129.739999999998</v>
      </c>
      <c r="J660" s="11">
        <f t="shared" si="263"/>
        <v>18129.668999999998</v>
      </c>
    </row>
    <row r="661" spans="1:10" ht="47.25" outlineLevel="3" x14ac:dyDescent="0.25">
      <c r="A661" s="15" t="s">
        <v>58</v>
      </c>
      <c r="B661" s="13" t="s">
        <v>41</v>
      </c>
      <c r="C661" s="13" t="s">
        <v>3</v>
      </c>
      <c r="D661" s="13" t="s">
        <v>14</v>
      </c>
      <c r="E661" s="13" t="s">
        <v>256</v>
      </c>
      <c r="F661" s="13" t="s">
        <v>2</v>
      </c>
      <c r="G661" s="11">
        <f>SUM(G662:G664)</f>
        <v>13085</v>
      </c>
      <c r="H661" s="11">
        <f>SUM(H662:H664)</f>
        <v>13335.991999999998</v>
      </c>
      <c r="I661" s="11">
        <f t="shared" ref="I661:J661" si="264">SUM(I662:I664)</f>
        <v>13335.991999999998</v>
      </c>
      <c r="J661" s="11">
        <f t="shared" si="264"/>
        <v>13335.990999999998</v>
      </c>
    </row>
    <row r="662" spans="1:10" ht="31.5" outlineLevel="4" x14ac:dyDescent="0.25">
      <c r="A662" s="15" t="s">
        <v>218</v>
      </c>
      <c r="B662" s="13" t="s">
        <v>41</v>
      </c>
      <c r="C662" s="13" t="s">
        <v>3</v>
      </c>
      <c r="D662" s="13" t="s">
        <v>14</v>
      </c>
      <c r="E662" s="13" t="s">
        <v>256</v>
      </c>
      <c r="F662" s="13" t="s">
        <v>5</v>
      </c>
      <c r="G662" s="11">
        <v>10009</v>
      </c>
      <c r="H662" s="11">
        <v>10066.938</v>
      </c>
      <c r="I662" s="11">
        <v>10066.938</v>
      </c>
      <c r="J662" s="11">
        <v>10066.937</v>
      </c>
    </row>
    <row r="663" spans="1:10" ht="63" outlineLevel="4" x14ac:dyDescent="0.25">
      <c r="A663" s="15" t="s">
        <v>59</v>
      </c>
      <c r="B663" s="13" t="s">
        <v>41</v>
      </c>
      <c r="C663" s="13" t="s">
        <v>3</v>
      </c>
      <c r="D663" s="13" t="s">
        <v>14</v>
      </c>
      <c r="E663" s="13" t="s">
        <v>256</v>
      </c>
      <c r="F663" s="13" t="s">
        <v>6</v>
      </c>
      <c r="G663" s="11">
        <v>54</v>
      </c>
      <c r="H663" s="11">
        <v>355.26400000000001</v>
      </c>
      <c r="I663" s="11">
        <v>355.26400000000001</v>
      </c>
      <c r="J663" s="11">
        <v>355.26400000000001</v>
      </c>
    </row>
    <row r="664" spans="1:10" ht="78" customHeight="1" outlineLevel="4" x14ac:dyDescent="0.25">
      <c r="A664" s="15" t="s">
        <v>227</v>
      </c>
      <c r="B664" s="13" t="s">
        <v>41</v>
      </c>
      <c r="C664" s="13" t="s">
        <v>3</v>
      </c>
      <c r="D664" s="13" t="s">
        <v>14</v>
      </c>
      <c r="E664" s="13" t="s">
        <v>256</v>
      </c>
      <c r="F664" s="13" t="s">
        <v>226</v>
      </c>
      <c r="G664" s="11">
        <v>3022</v>
      </c>
      <c r="H664" s="11">
        <v>2913.79</v>
      </c>
      <c r="I664" s="11">
        <v>2913.79</v>
      </c>
      <c r="J664" s="11">
        <v>2913.79</v>
      </c>
    </row>
    <row r="665" spans="1:10" ht="31.5" outlineLevel="1" x14ac:dyDescent="0.25">
      <c r="A665" s="15" t="s">
        <v>64</v>
      </c>
      <c r="B665" s="13" t="s">
        <v>41</v>
      </c>
      <c r="C665" s="13" t="s">
        <v>3</v>
      </c>
      <c r="D665" s="13" t="s">
        <v>14</v>
      </c>
      <c r="E665" s="13" t="s">
        <v>257</v>
      </c>
      <c r="F665" s="13" t="s">
        <v>2</v>
      </c>
      <c r="G665" s="11">
        <f>SUM(G666:G671)</f>
        <v>759</v>
      </c>
      <c r="H665" s="11">
        <f>SUM(H666:H671)</f>
        <v>854.673</v>
      </c>
      <c r="I665" s="11">
        <f t="shared" ref="I665:J665" si="265">SUM(I666:I671)</f>
        <v>854.673</v>
      </c>
      <c r="J665" s="11">
        <f t="shared" si="265"/>
        <v>854.673</v>
      </c>
    </row>
    <row r="666" spans="1:10" ht="63" hidden="1" outlineLevel="2" x14ac:dyDescent="0.25">
      <c r="A666" s="15" t="s">
        <v>59</v>
      </c>
      <c r="B666" s="13" t="s">
        <v>41</v>
      </c>
      <c r="C666" s="13" t="s">
        <v>3</v>
      </c>
      <c r="D666" s="13" t="s">
        <v>14</v>
      </c>
      <c r="E666" s="13" t="s">
        <v>257</v>
      </c>
      <c r="F666" s="13" t="s">
        <v>6</v>
      </c>
      <c r="G666" s="11"/>
      <c r="H666" s="11"/>
      <c r="I666" s="11"/>
      <c r="J666" s="11"/>
    </row>
    <row r="667" spans="1:10" ht="47.25" outlineLevel="3" x14ac:dyDescent="0.25">
      <c r="A667" s="15" t="s">
        <v>65</v>
      </c>
      <c r="B667" s="13" t="s">
        <v>41</v>
      </c>
      <c r="C667" s="13" t="s">
        <v>3</v>
      </c>
      <c r="D667" s="13" t="s">
        <v>14</v>
      </c>
      <c r="E667" s="13" t="s">
        <v>257</v>
      </c>
      <c r="F667" s="13" t="s">
        <v>9</v>
      </c>
      <c r="G667" s="11">
        <v>616</v>
      </c>
      <c r="H667" s="11">
        <v>670.13900000000001</v>
      </c>
      <c r="I667" s="11">
        <v>670.13900000000001</v>
      </c>
      <c r="J667" s="11">
        <v>670.13900000000001</v>
      </c>
    </row>
    <row r="668" spans="1:10" ht="47.25" outlineLevel="4" x14ac:dyDescent="0.25">
      <c r="A668" s="15" t="s">
        <v>63</v>
      </c>
      <c r="B668" s="13" t="s">
        <v>41</v>
      </c>
      <c r="C668" s="13" t="s">
        <v>3</v>
      </c>
      <c r="D668" s="13" t="s">
        <v>14</v>
      </c>
      <c r="E668" s="13" t="s">
        <v>257</v>
      </c>
      <c r="F668" s="13" t="s">
        <v>8</v>
      </c>
      <c r="G668" s="11">
        <v>131</v>
      </c>
      <c r="H668" s="11">
        <v>74.406999999999996</v>
      </c>
      <c r="I668" s="11">
        <v>74.406999999999996</v>
      </c>
      <c r="J668" s="11">
        <v>74.406999999999996</v>
      </c>
    </row>
    <row r="669" spans="1:10" ht="45.75" customHeight="1" outlineLevel="4" x14ac:dyDescent="0.25">
      <c r="A669" s="15" t="s">
        <v>97</v>
      </c>
      <c r="B669" s="13" t="s">
        <v>41</v>
      </c>
      <c r="C669" s="13" t="s">
        <v>3</v>
      </c>
      <c r="D669" s="13" t="s">
        <v>14</v>
      </c>
      <c r="E669" s="13" t="s">
        <v>257</v>
      </c>
      <c r="F669" s="13" t="s">
        <v>24</v>
      </c>
      <c r="G669" s="11"/>
      <c r="H669" s="11">
        <v>108.501</v>
      </c>
      <c r="I669" s="11">
        <v>108.501</v>
      </c>
      <c r="J669" s="11">
        <v>108.501</v>
      </c>
    </row>
    <row r="670" spans="1:10" ht="31.5" outlineLevel="3" x14ac:dyDescent="0.25">
      <c r="A670" s="15" t="s">
        <v>66</v>
      </c>
      <c r="B670" s="13" t="s">
        <v>41</v>
      </c>
      <c r="C670" s="13" t="s">
        <v>3</v>
      </c>
      <c r="D670" s="13" t="s">
        <v>14</v>
      </c>
      <c r="E670" s="13" t="s">
        <v>257</v>
      </c>
      <c r="F670" s="13" t="s">
        <v>10</v>
      </c>
      <c r="G670" s="11">
        <v>11</v>
      </c>
      <c r="H670" s="11">
        <v>0</v>
      </c>
      <c r="I670" s="11"/>
      <c r="J670" s="11"/>
    </row>
    <row r="671" spans="1:10" outlineLevel="4" x14ac:dyDescent="0.25">
      <c r="A671" s="15" t="s">
        <v>120</v>
      </c>
      <c r="B671" s="13" t="s">
        <v>41</v>
      </c>
      <c r="C671" s="13" t="s">
        <v>3</v>
      </c>
      <c r="D671" s="13" t="s">
        <v>14</v>
      </c>
      <c r="E671" s="13" t="s">
        <v>257</v>
      </c>
      <c r="F671" s="13" t="s">
        <v>35</v>
      </c>
      <c r="G671" s="11">
        <v>1</v>
      </c>
      <c r="H671" s="11">
        <v>1.6259999999999999</v>
      </c>
      <c r="I671" s="11">
        <v>1.6259999999999999</v>
      </c>
      <c r="J671" s="11">
        <v>1.6259999999999999</v>
      </c>
    </row>
    <row r="672" spans="1:10" ht="78.75" outlineLevel="4" x14ac:dyDescent="0.25">
      <c r="A672" s="15" t="s">
        <v>721</v>
      </c>
      <c r="B672" s="13" t="s">
        <v>41</v>
      </c>
      <c r="C672" s="13" t="s">
        <v>3</v>
      </c>
      <c r="D672" s="13" t="s">
        <v>14</v>
      </c>
      <c r="E672" s="13" t="s">
        <v>720</v>
      </c>
      <c r="F672" s="13" t="s">
        <v>2</v>
      </c>
      <c r="G672" s="11">
        <f>SUM(G673:G676)</f>
        <v>0</v>
      </c>
      <c r="H672" s="11">
        <f>SUM(H673:H676)</f>
        <v>3939.0750000000003</v>
      </c>
      <c r="I672" s="11">
        <f t="shared" ref="I672:J672" si="266">SUM(I673:I676)</f>
        <v>3939.0750000000003</v>
      </c>
      <c r="J672" s="11">
        <f t="shared" si="266"/>
        <v>3939.0050000000001</v>
      </c>
    </row>
    <row r="673" spans="1:10" ht="31.5" outlineLevel="4" x14ac:dyDescent="0.25">
      <c r="A673" s="15" t="s">
        <v>218</v>
      </c>
      <c r="B673" s="13" t="s">
        <v>41</v>
      </c>
      <c r="C673" s="13" t="s">
        <v>3</v>
      </c>
      <c r="D673" s="13" t="s">
        <v>14</v>
      </c>
      <c r="E673" s="13" t="s">
        <v>720</v>
      </c>
      <c r="F673" s="13" t="s">
        <v>5</v>
      </c>
      <c r="G673" s="11"/>
      <c r="H673" s="11">
        <v>2682.9270000000001</v>
      </c>
      <c r="I673" s="11">
        <v>2682.9270000000001</v>
      </c>
      <c r="J673" s="11">
        <v>2682.9270000000001</v>
      </c>
    </row>
    <row r="674" spans="1:10" ht="94.5" outlineLevel="4" x14ac:dyDescent="0.25">
      <c r="A674" s="15" t="s">
        <v>227</v>
      </c>
      <c r="B674" s="13" t="s">
        <v>41</v>
      </c>
      <c r="C674" s="13" t="s">
        <v>3</v>
      </c>
      <c r="D674" s="13" t="s">
        <v>14</v>
      </c>
      <c r="E674" s="13" t="s">
        <v>720</v>
      </c>
      <c r="F674" s="13" t="s">
        <v>226</v>
      </c>
      <c r="G674" s="11"/>
      <c r="H674" s="11">
        <v>802.60199999999998</v>
      </c>
      <c r="I674" s="11">
        <v>802.60199999999998</v>
      </c>
      <c r="J674" s="11">
        <v>802.60199999999998</v>
      </c>
    </row>
    <row r="675" spans="1:10" ht="47.25" outlineLevel="4" x14ac:dyDescent="0.25">
      <c r="A675" s="15" t="s">
        <v>65</v>
      </c>
      <c r="B675" s="13" t="s">
        <v>41</v>
      </c>
      <c r="C675" s="13" t="s">
        <v>3</v>
      </c>
      <c r="D675" s="13" t="s">
        <v>14</v>
      </c>
      <c r="E675" s="13" t="s">
        <v>720</v>
      </c>
      <c r="F675" s="13" t="s">
        <v>9</v>
      </c>
      <c r="G675" s="11"/>
      <c r="H675" s="11">
        <v>220.51599999999999</v>
      </c>
      <c r="I675" s="11">
        <v>220.51599999999999</v>
      </c>
      <c r="J675" s="11">
        <v>220.51599999999999</v>
      </c>
    </row>
    <row r="676" spans="1:10" ht="47.25" outlineLevel="4" x14ac:dyDescent="0.25">
      <c r="A676" s="15" t="s">
        <v>63</v>
      </c>
      <c r="B676" s="13" t="s">
        <v>41</v>
      </c>
      <c r="C676" s="13" t="s">
        <v>3</v>
      </c>
      <c r="D676" s="13" t="s">
        <v>14</v>
      </c>
      <c r="E676" s="13" t="s">
        <v>720</v>
      </c>
      <c r="F676" s="13" t="s">
        <v>8</v>
      </c>
      <c r="G676" s="11"/>
      <c r="H676" s="11">
        <v>233.03</v>
      </c>
      <c r="I676" s="11">
        <v>233.03</v>
      </c>
      <c r="J676" s="11">
        <v>232.96</v>
      </c>
    </row>
    <row r="677" spans="1:10" ht="47.25" outlineLevel="2" x14ac:dyDescent="0.25">
      <c r="A677" s="12" t="s">
        <v>493</v>
      </c>
      <c r="B677" s="13" t="s">
        <v>41</v>
      </c>
      <c r="C677" s="13" t="s">
        <v>3</v>
      </c>
      <c r="D677" s="13" t="s">
        <v>14</v>
      </c>
      <c r="E677" s="32">
        <v>9900000000</v>
      </c>
      <c r="F677" s="13" t="s">
        <v>2</v>
      </c>
      <c r="G677" s="11">
        <f t="shared" ref="G677:H679" si="267">G678</f>
        <v>4559</v>
      </c>
      <c r="H677" s="11">
        <f t="shared" si="267"/>
        <v>1270</v>
      </c>
      <c r="I677" s="11">
        <f t="shared" ref="I677:J679" si="268">I678</f>
        <v>0</v>
      </c>
      <c r="J677" s="11">
        <f t="shared" si="268"/>
        <v>0</v>
      </c>
    </row>
    <row r="678" spans="1:10" ht="63" outlineLevel="3" x14ac:dyDescent="0.25">
      <c r="A678" s="12" t="s">
        <v>494</v>
      </c>
      <c r="B678" s="13" t="s">
        <v>41</v>
      </c>
      <c r="C678" s="13" t="s">
        <v>3</v>
      </c>
      <c r="D678" s="13" t="s">
        <v>14</v>
      </c>
      <c r="E678" s="32">
        <v>9990000000</v>
      </c>
      <c r="F678" s="13" t="s">
        <v>2</v>
      </c>
      <c r="G678" s="11">
        <f t="shared" si="267"/>
        <v>4559</v>
      </c>
      <c r="H678" s="11">
        <f t="shared" si="267"/>
        <v>1270</v>
      </c>
      <c r="I678" s="11">
        <f t="shared" si="268"/>
        <v>0</v>
      </c>
      <c r="J678" s="11">
        <f t="shared" si="268"/>
        <v>0</v>
      </c>
    </row>
    <row r="679" spans="1:10" ht="47.25" outlineLevel="4" x14ac:dyDescent="0.25">
      <c r="A679" s="15" t="s">
        <v>92</v>
      </c>
      <c r="B679" s="13" t="s">
        <v>41</v>
      </c>
      <c r="C679" s="13" t="s">
        <v>3</v>
      </c>
      <c r="D679" s="13" t="s">
        <v>14</v>
      </c>
      <c r="E679" s="13" t="s">
        <v>275</v>
      </c>
      <c r="F679" s="13" t="s">
        <v>2</v>
      </c>
      <c r="G679" s="11">
        <f t="shared" si="267"/>
        <v>4559</v>
      </c>
      <c r="H679" s="11">
        <f t="shared" si="267"/>
        <v>1270</v>
      </c>
      <c r="I679" s="11">
        <f t="shared" si="268"/>
        <v>0</v>
      </c>
      <c r="J679" s="11">
        <f t="shared" si="268"/>
        <v>0</v>
      </c>
    </row>
    <row r="680" spans="1:10" outlineLevel="3" x14ac:dyDescent="0.25">
      <c r="A680" s="15" t="s">
        <v>75</v>
      </c>
      <c r="B680" s="13" t="s">
        <v>41</v>
      </c>
      <c r="C680" s="13" t="s">
        <v>3</v>
      </c>
      <c r="D680" s="13" t="s">
        <v>14</v>
      </c>
      <c r="E680" s="13" t="s">
        <v>275</v>
      </c>
      <c r="F680" s="13" t="s">
        <v>13</v>
      </c>
      <c r="G680" s="11">
        <v>4559</v>
      </c>
      <c r="H680" s="11">
        <v>1270</v>
      </c>
      <c r="I680" s="11"/>
      <c r="J680" s="11"/>
    </row>
    <row r="681" spans="1:10" ht="31.5" hidden="1" outlineLevel="4" x14ac:dyDescent="0.25">
      <c r="A681" s="15" t="s">
        <v>654</v>
      </c>
      <c r="B681" s="13" t="s">
        <v>41</v>
      </c>
      <c r="C681" s="13" t="s">
        <v>15</v>
      </c>
      <c r="D681" s="13" t="s">
        <v>1</v>
      </c>
      <c r="E681" s="13" t="s">
        <v>248</v>
      </c>
      <c r="F681" s="13" t="s">
        <v>2</v>
      </c>
      <c r="G681" s="11">
        <f t="shared" ref="G681:H683" si="269">G682</f>
        <v>0</v>
      </c>
      <c r="H681" s="11">
        <f t="shared" si="269"/>
        <v>0</v>
      </c>
      <c r="I681" s="11">
        <f t="shared" ref="I681:J683" si="270">I682</f>
        <v>0</v>
      </c>
      <c r="J681" s="11">
        <f t="shared" si="270"/>
        <v>0</v>
      </c>
    </row>
    <row r="682" spans="1:10" ht="63" hidden="1" x14ac:dyDescent="0.25">
      <c r="A682" s="15" t="s">
        <v>81</v>
      </c>
      <c r="B682" s="13" t="s">
        <v>41</v>
      </c>
      <c r="C682" s="13" t="s">
        <v>15</v>
      </c>
      <c r="D682" s="13" t="s">
        <v>17</v>
      </c>
      <c r="E682" s="13" t="s">
        <v>248</v>
      </c>
      <c r="F682" s="13" t="s">
        <v>2</v>
      </c>
      <c r="G682" s="11">
        <f t="shared" si="269"/>
        <v>0</v>
      </c>
      <c r="H682" s="11">
        <f t="shared" si="269"/>
        <v>0</v>
      </c>
      <c r="I682" s="11">
        <f t="shared" si="270"/>
        <v>0</v>
      </c>
      <c r="J682" s="11">
        <f t="shared" si="270"/>
        <v>0</v>
      </c>
    </row>
    <row r="683" spans="1:10" ht="78.75" hidden="1" x14ac:dyDescent="0.25">
      <c r="A683" s="15" t="s">
        <v>274</v>
      </c>
      <c r="B683" s="13" t="s">
        <v>41</v>
      </c>
      <c r="C683" s="13" t="s">
        <v>15</v>
      </c>
      <c r="D683" s="13" t="s">
        <v>17</v>
      </c>
      <c r="E683" s="13" t="s">
        <v>273</v>
      </c>
      <c r="F683" s="13" t="s">
        <v>2</v>
      </c>
      <c r="G683" s="11">
        <f t="shared" si="269"/>
        <v>0</v>
      </c>
      <c r="H683" s="11">
        <f t="shared" si="269"/>
        <v>0</v>
      </c>
      <c r="I683" s="11">
        <f t="shared" si="270"/>
        <v>0</v>
      </c>
      <c r="J683" s="11">
        <f t="shared" si="270"/>
        <v>0</v>
      </c>
    </row>
    <row r="684" spans="1:10" hidden="1" x14ac:dyDescent="0.25">
      <c r="A684" s="15" t="s">
        <v>83</v>
      </c>
      <c r="B684" s="13" t="s">
        <v>41</v>
      </c>
      <c r="C684" s="13" t="s">
        <v>15</v>
      </c>
      <c r="D684" s="13" t="s">
        <v>17</v>
      </c>
      <c r="E684" s="13" t="s">
        <v>273</v>
      </c>
      <c r="F684" s="13" t="s">
        <v>18</v>
      </c>
      <c r="G684" s="11"/>
      <c r="H684" s="11"/>
      <c r="I684" s="11"/>
      <c r="J684" s="11"/>
    </row>
    <row r="685" spans="1:10" hidden="1" outlineLevel="1" x14ac:dyDescent="0.25">
      <c r="A685" s="15" t="s">
        <v>653</v>
      </c>
      <c r="B685" s="13" t="s">
        <v>41</v>
      </c>
      <c r="C685" s="13" t="s">
        <v>11</v>
      </c>
      <c r="D685" s="13" t="s">
        <v>1</v>
      </c>
      <c r="E685" s="13" t="s">
        <v>248</v>
      </c>
      <c r="F685" s="13" t="s">
        <v>2</v>
      </c>
      <c r="G685" s="11">
        <f t="shared" ref="G685:H687" si="271">G686</f>
        <v>0</v>
      </c>
      <c r="H685" s="11">
        <f t="shared" si="271"/>
        <v>0</v>
      </c>
      <c r="I685" s="11">
        <f t="shared" ref="I685:J687" si="272">I686</f>
        <v>0</v>
      </c>
      <c r="J685" s="11">
        <f t="shared" si="272"/>
        <v>0</v>
      </c>
    </row>
    <row r="686" spans="1:10" hidden="1" outlineLevel="2" x14ac:dyDescent="0.25">
      <c r="A686" s="15" t="s">
        <v>88</v>
      </c>
      <c r="B686" s="13" t="s">
        <v>41</v>
      </c>
      <c r="C686" s="13" t="s">
        <v>11</v>
      </c>
      <c r="D686" s="13" t="s">
        <v>4</v>
      </c>
      <c r="E686" s="13" t="s">
        <v>248</v>
      </c>
      <c r="F686" s="13" t="s">
        <v>2</v>
      </c>
      <c r="G686" s="11">
        <f t="shared" si="271"/>
        <v>0</v>
      </c>
      <c r="H686" s="11">
        <f t="shared" si="271"/>
        <v>0</v>
      </c>
      <c r="I686" s="11">
        <f t="shared" si="272"/>
        <v>0</v>
      </c>
      <c r="J686" s="11">
        <f t="shared" si="272"/>
        <v>0</v>
      </c>
    </row>
    <row r="687" spans="1:10" ht="220.5" hidden="1" outlineLevel="3" x14ac:dyDescent="0.25">
      <c r="A687" s="15" t="s">
        <v>162</v>
      </c>
      <c r="B687" s="13" t="s">
        <v>41</v>
      </c>
      <c r="C687" s="13" t="s">
        <v>11</v>
      </c>
      <c r="D687" s="13" t="s">
        <v>4</v>
      </c>
      <c r="E687" s="13" t="s">
        <v>339</v>
      </c>
      <c r="F687" s="13" t="s">
        <v>2</v>
      </c>
      <c r="G687" s="11">
        <f t="shared" si="271"/>
        <v>0</v>
      </c>
      <c r="H687" s="11">
        <f t="shared" si="271"/>
        <v>0</v>
      </c>
      <c r="I687" s="11">
        <f t="shared" si="272"/>
        <v>0</v>
      </c>
      <c r="J687" s="11">
        <f t="shared" si="272"/>
        <v>0</v>
      </c>
    </row>
    <row r="688" spans="1:10" hidden="1" outlineLevel="4" x14ac:dyDescent="0.25">
      <c r="A688" s="15" t="s">
        <v>83</v>
      </c>
      <c r="B688" s="13" t="s">
        <v>41</v>
      </c>
      <c r="C688" s="13" t="s">
        <v>11</v>
      </c>
      <c r="D688" s="13" t="s">
        <v>4</v>
      </c>
      <c r="E688" s="13" t="s">
        <v>339</v>
      </c>
      <c r="F688" s="13" t="s">
        <v>18</v>
      </c>
      <c r="G688" s="11"/>
      <c r="H688" s="11"/>
      <c r="I688" s="11"/>
      <c r="J688" s="11"/>
    </row>
    <row r="689" spans="1:10" ht="63" outlineLevel="3" collapsed="1" x14ac:dyDescent="0.25">
      <c r="A689" s="15" t="s">
        <v>662</v>
      </c>
      <c r="B689" s="13" t="s">
        <v>41</v>
      </c>
      <c r="C689" s="13" t="s">
        <v>42</v>
      </c>
      <c r="D689" s="13" t="s">
        <v>1</v>
      </c>
      <c r="E689" s="13" t="s">
        <v>248</v>
      </c>
      <c r="F689" s="13" t="s">
        <v>2</v>
      </c>
      <c r="G689" s="11">
        <f>G690+G697</f>
        <v>40683.699999999997</v>
      </c>
      <c r="H689" s="11">
        <f>H690+H697</f>
        <v>149753.00899999999</v>
      </c>
      <c r="I689" s="11">
        <f t="shared" ref="I689:J689" si="273">I690+I697</f>
        <v>149753.00899999999</v>
      </c>
      <c r="J689" s="11">
        <f t="shared" si="273"/>
        <v>149752.94399999999</v>
      </c>
    </row>
    <row r="690" spans="1:10" ht="63" outlineLevel="3" x14ac:dyDescent="0.25">
      <c r="A690" s="15" t="s">
        <v>163</v>
      </c>
      <c r="B690" s="13" t="s">
        <v>41</v>
      </c>
      <c r="C690" s="13" t="s">
        <v>42</v>
      </c>
      <c r="D690" s="13" t="s">
        <v>3</v>
      </c>
      <c r="E690" s="13" t="s">
        <v>248</v>
      </c>
      <c r="F690" s="13" t="s">
        <v>2</v>
      </c>
      <c r="G690" s="11">
        <f>G693+G695</f>
        <v>11500</v>
      </c>
      <c r="H690" s="11">
        <f>H693+H695</f>
        <v>11500</v>
      </c>
      <c r="I690" s="11">
        <f t="shared" ref="I690:J690" si="274">I693+I695</f>
        <v>11500</v>
      </c>
      <c r="J690" s="11">
        <f t="shared" si="274"/>
        <v>11500</v>
      </c>
    </row>
    <row r="691" spans="1:10" ht="78.75" outlineLevel="3" x14ac:dyDescent="0.25">
      <c r="A691" s="37" t="s">
        <v>476</v>
      </c>
      <c r="B691" s="13" t="s">
        <v>41</v>
      </c>
      <c r="C691" s="13" t="s">
        <v>42</v>
      </c>
      <c r="D691" s="13" t="s">
        <v>3</v>
      </c>
      <c r="E691" s="13" t="s">
        <v>589</v>
      </c>
      <c r="F691" s="13" t="s">
        <v>2</v>
      </c>
      <c r="G691" s="11">
        <f>G692</f>
        <v>11500</v>
      </c>
      <c r="H691" s="11">
        <f>H692</f>
        <v>11500</v>
      </c>
      <c r="I691" s="11">
        <f t="shared" ref="I691:J691" si="275">I692</f>
        <v>11500</v>
      </c>
      <c r="J691" s="11">
        <f t="shared" si="275"/>
        <v>11500</v>
      </c>
    </row>
    <row r="692" spans="1:10" ht="141.75" outlineLevel="4" x14ac:dyDescent="0.25">
      <c r="A692" s="37" t="s">
        <v>477</v>
      </c>
      <c r="B692" s="13" t="s">
        <v>41</v>
      </c>
      <c r="C692" s="13" t="s">
        <v>42</v>
      </c>
      <c r="D692" s="13" t="s">
        <v>3</v>
      </c>
      <c r="E692" s="13" t="s">
        <v>590</v>
      </c>
      <c r="F692" s="13" t="s">
        <v>2</v>
      </c>
      <c r="G692" s="11">
        <f>G693+G695</f>
        <v>11500</v>
      </c>
      <c r="H692" s="11">
        <f>H693+H695</f>
        <v>11500</v>
      </c>
      <c r="I692" s="11">
        <f t="shared" ref="I692:J692" si="276">I693+I695</f>
        <v>11500</v>
      </c>
      <c r="J692" s="11">
        <f t="shared" si="276"/>
        <v>11500</v>
      </c>
    </row>
    <row r="693" spans="1:10" ht="141.75" outlineLevel="4" x14ac:dyDescent="0.25">
      <c r="A693" s="15" t="s">
        <v>164</v>
      </c>
      <c r="B693" s="13" t="s">
        <v>41</v>
      </c>
      <c r="C693" s="13" t="s">
        <v>42</v>
      </c>
      <c r="D693" s="13" t="s">
        <v>3</v>
      </c>
      <c r="E693" s="13" t="s">
        <v>247</v>
      </c>
      <c r="F693" s="13" t="s">
        <v>2</v>
      </c>
      <c r="G693" s="11">
        <f>G694</f>
        <v>10832.85</v>
      </c>
      <c r="H693" s="11">
        <f>H694</f>
        <v>10832.85</v>
      </c>
      <c r="I693" s="11">
        <f t="shared" ref="I693:J693" si="277">I694</f>
        <v>10832.85</v>
      </c>
      <c r="J693" s="11">
        <f t="shared" si="277"/>
        <v>10832.85</v>
      </c>
    </row>
    <row r="694" spans="1:10" ht="31.5" outlineLevel="4" x14ac:dyDescent="0.25">
      <c r="A694" s="15" t="s">
        <v>165</v>
      </c>
      <c r="B694" s="13" t="s">
        <v>41</v>
      </c>
      <c r="C694" s="13" t="s">
        <v>42</v>
      </c>
      <c r="D694" s="13" t="s">
        <v>3</v>
      </c>
      <c r="E694" s="13" t="s">
        <v>247</v>
      </c>
      <c r="F694" s="13" t="s">
        <v>43</v>
      </c>
      <c r="G694" s="11">
        <v>10832.85</v>
      </c>
      <c r="H694" s="11">
        <v>10832.85</v>
      </c>
      <c r="I694" s="11">
        <v>10832.85</v>
      </c>
      <c r="J694" s="11">
        <v>10832.85</v>
      </c>
    </row>
    <row r="695" spans="1:10" ht="283.5" outlineLevel="4" x14ac:dyDescent="0.25">
      <c r="A695" s="15" t="s">
        <v>245</v>
      </c>
      <c r="B695" s="13" t="s">
        <v>41</v>
      </c>
      <c r="C695" s="13" t="s">
        <v>42</v>
      </c>
      <c r="D695" s="13" t="s">
        <v>3</v>
      </c>
      <c r="E695" s="13" t="s">
        <v>246</v>
      </c>
      <c r="F695" s="13" t="s">
        <v>2</v>
      </c>
      <c r="G695" s="11">
        <f>G696</f>
        <v>667.15</v>
      </c>
      <c r="H695" s="11">
        <f>H696</f>
        <v>667.15</v>
      </c>
      <c r="I695" s="11">
        <f t="shared" ref="I695:J695" si="278">I696</f>
        <v>667.15</v>
      </c>
      <c r="J695" s="11">
        <f t="shared" si="278"/>
        <v>667.15</v>
      </c>
    </row>
    <row r="696" spans="1:10" ht="31.5" outlineLevel="4" x14ac:dyDescent="0.25">
      <c r="A696" s="15" t="s">
        <v>165</v>
      </c>
      <c r="B696" s="13" t="s">
        <v>41</v>
      </c>
      <c r="C696" s="13" t="s">
        <v>42</v>
      </c>
      <c r="D696" s="13" t="s">
        <v>3</v>
      </c>
      <c r="E696" s="13" t="s">
        <v>246</v>
      </c>
      <c r="F696" s="13" t="s">
        <v>43</v>
      </c>
      <c r="G696" s="11">
        <v>667.15</v>
      </c>
      <c r="H696" s="11">
        <v>667.15</v>
      </c>
      <c r="I696" s="11">
        <v>667.15</v>
      </c>
      <c r="J696" s="11">
        <v>667.15</v>
      </c>
    </row>
    <row r="697" spans="1:10" ht="31.5" outlineLevel="4" x14ac:dyDescent="0.25">
      <c r="A697" s="15" t="s">
        <v>166</v>
      </c>
      <c r="B697" s="13" t="s">
        <v>41</v>
      </c>
      <c r="C697" s="13" t="s">
        <v>42</v>
      </c>
      <c r="D697" s="13" t="s">
        <v>15</v>
      </c>
      <c r="E697" s="13" t="s">
        <v>248</v>
      </c>
      <c r="F697" s="13" t="s">
        <v>2</v>
      </c>
      <c r="G697" s="11">
        <f>G700+G702</f>
        <v>29183.7</v>
      </c>
      <c r="H697" s="11">
        <f>H700+H702</f>
        <v>138253.00899999999</v>
      </c>
      <c r="I697" s="11">
        <f t="shared" ref="I697:J697" si="279">I700+I702</f>
        <v>138253.00899999999</v>
      </c>
      <c r="J697" s="11">
        <f t="shared" si="279"/>
        <v>138252.94399999999</v>
      </c>
    </row>
    <row r="698" spans="1:10" ht="78.75" outlineLevel="4" x14ac:dyDescent="0.25">
      <c r="A698" s="37" t="s">
        <v>476</v>
      </c>
      <c r="B698" s="13" t="s">
        <v>41</v>
      </c>
      <c r="C698" s="13" t="s">
        <v>42</v>
      </c>
      <c r="D698" s="13" t="s">
        <v>15</v>
      </c>
      <c r="E698" s="13" t="s">
        <v>589</v>
      </c>
      <c r="F698" s="13" t="s">
        <v>2</v>
      </c>
      <c r="G698" s="11">
        <f t="shared" ref="G698:H700" si="280">G699</f>
        <v>29183.7</v>
      </c>
      <c r="H698" s="11">
        <f t="shared" si="280"/>
        <v>138253.00899999999</v>
      </c>
      <c r="I698" s="11">
        <f t="shared" ref="I698:J700" si="281">I699</f>
        <v>138253.00899999999</v>
      </c>
      <c r="J698" s="11">
        <f t="shared" si="281"/>
        <v>138252.94399999999</v>
      </c>
    </row>
    <row r="699" spans="1:10" ht="141.75" outlineLevel="4" x14ac:dyDescent="0.25">
      <c r="A699" s="37" t="s">
        <v>477</v>
      </c>
      <c r="B699" s="13" t="s">
        <v>41</v>
      </c>
      <c r="C699" s="13" t="s">
        <v>42</v>
      </c>
      <c r="D699" s="13" t="s">
        <v>15</v>
      </c>
      <c r="E699" s="13" t="s">
        <v>590</v>
      </c>
      <c r="F699" s="13" t="s">
        <v>2</v>
      </c>
      <c r="G699" s="11">
        <f t="shared" si="280"/>
        <v>29183.7</v>
      </c>
      <c r="H699" s="11">
        <f t="shared" si="280"/>
        <v>138253.00899999999</v>
      </c>
      <c r="I699" s="11">
        <f t="shared" si="281"/>
        <v>138253.00899999999</v>
      </c>
      <c r="J699" s="11">
        <f t="shared" si="281"/>
        <v>138252.94399999999</v>
      </c>
    </row>
    <row r="700" spans="1:10" ht="141.75" outlineLevel="4" x14ac:dyDescent="0.25">
      <c r="A700" s="15" t="s">
        <v>167</v>
      </c>
      <c r="B700" s="13" t="s">
        <v>41</v>
      </c>
      <c r="C700" s="13" t="s">
        <v>42</v>
      </c>
      <c r="D700" s="13" t="s">
        <v>15</v>
      </c>
      <c r="E700" s="13" t="s">
        <v>249</v>
      </c>
      <c r="F700" s="13" t="s">
        <v>2</v>
      </c>
      <c r="G700" s="11">
        <f t="shared" si="280"/>
        <v>29183.7</v>
      </c>
      <c r="H700" s="11">
        <f t="shared" si="280"/>
        <v>138253.00899999999</v>
      </c>
      <c r="I700" s="11">
        <f t="shared" si="281"/>
        <v>138253.00899999999</v>
      </c>
      <c r="J700" s="11">
        <f t="shared" si="281"/>
        <v>138252.94399999999</v>
      </c>
    </row>
    <row r="701" spans="1:10" outlineLevel="3" x14ac:dyDescent="0.25">
      <c r="A701" s="15" t="s">
        <v>83</v>
      </c>
      <c r="B701" s="13" t="s">
        <v>41</v>
      </c>
      <c r="C701" s="13" t="s">
        <v>42</v>
      </c>
      <c r="D701" s="13" t="s">
        <v>15</v>
      </c>
      <c r="E701" s="13" t="s">
        <v>249</v>
      </c>
      <c r="F701" s="13" t="s">
        <v>18</v>
      </c>
      <c r="G701" s="11">
        <v>29183.7</v>
      </c>
      <c r="H701" s="11">
        <v>138253.00899999999</v>
      </c>
      <c r="I701" s="11">
        <v>138253.00899999999</v>
      </c>
      <c r="J701" s="11">
        <v>138252.94399999999</v>
      </c>
    </row>
    <row r="702" spans="1:10" ht="78.75" hidden="1" outlineLevel="4" x14ac:dyDescent="0.25">
      <c r="A702" s="15" t="s">
        <v>274</v>
      </c>
      <c r="B702" s="13" t="s">
        <v>41</v>
      </c>
      <c r="C702" s="13" t="s">
        <v>42</v>
      </c>
      <c r="D702" s="13" t="s">
        <v>15</v>
      </c>
      <c r="E702" s="13" t="s">
        <v>273</v>
      </c>
      <c r="F702" s="13" t="s">
        <v>2</v>
      </c>
      <c r="G702" s="11">
        <f>G703</f>
        <v>0</v>
      </c>
      <c r="H702" s="11">
        <f>H703</f>
        <v>0</v>
      </c>
      <c r="I702" s="11">
        <f t="shared" ref="I702:J702" si="282">I703</f>
        <v>0</v>
      </c>
      <c r="J702" s="11">
        <f t="shared" si="282"/>
        <v>0</v>
      </c>
    </row>
    <row r="703" spans="1:10" hidden="1" outlineLevel="4" x14ac:dyDescent="0.25">
      <c r="A703" s="15" t="s">
        <v>83</v>
      </c>
      <c r="B703" s="13" t="s">
        <v>41</v>
      </c>
      <c r="C703" s="13" t="s">
        <v>42</v>
      </c>
      <c r="D703" s="13" t="s">
        <v>15</v>
      </c>
      <c r="E703" s="13" t="s">
        <v>273</v>
      </c>
      <c r="F703" s="13" t="s">
        <v>18</v>
      </c>
      <c r="G703" s="11"/>
      <c r="H703" s="11"/>
      <c r="I703" s="11"/>
      <c r="J703" s="11"/>
    </row>
    <row r="704" spans="1:10" ht="63" outlineLevel="4" x14ac:dyDescent="0.25">
      <c r="A704" s="15" t="s">
        <v>168</v>
      </c>
      <c r="B704" s="13" t="s">
        <v>44</v>
      </c>
      <c r="C704" s="13" t="s">
        <v>1</v>
      </c>
      <c r="D704" s="13" t="s">
        <v>1</v>
      </c>
      <c r="E704" s="13" t="s">
        <v>248</v>
      </c>
      <c r="F704" s="13" t="s">
        <v>2</v>
      </c>
      <c r="G704" s="11">
        <f>G705+G745+G764+G786+G850+G857</f>
        <v>75377.22</v>
      </c>
      <c r="H704" s="11">
        <f>H705+H745+H764+H786+H850+H857</f>
        <v>445416.85599999997</v>
      </c>
      <c r="I704" s="11">
        <f t="shared" ref="I704:J704" si="283">I705+I745+I764+I786+I850+I857</f>
        <v>445416.85599999997</v>
      </c>
      <c r="J704" s="11">
        <f t="shared" si="283"/>
        <v>328126.71900000004</v>
      </c>
    </row>
    <row r="705" spans="1:10" outlineLevel="4" x14ac:dyDescent="0.25">
      <c r="A705" s="15" t="s">
        <v>652</v>
      </c>
      <c r="B705" s="13" t="s">
        <v>44</v>
      </c>
      <c r="C705" s="13" t="s">
        <v>3</v>
      </c>
      <c r="D705" s="13" t="s">
        <v>1</v>
      </c>
      <c r="E705" s="13" t="s">
        <v>248</v>
      </c>
      <c r="F705" s="13" t="s">
        <v>2</v>
      </c>
      <c r="G705" s="11">
        <f>G706</f>
        <v>41260.199999999997</v>
      </c>
      <c r="H705" s="11">
        <f>H706</f>
        <v>50772.165000000001</v>
      </c>
      <c r="I705" s="11">
        <f t="shared" ref="I705:J705" si="284">I706</f>
        <v>50772.165000000001</v>
      </c>
      <c r="J705" s="11">
        <f t="shared" si="284"/>
        <v>50737.574999999997</v>
      </c>
    </row>
    <row r="706" spans="1:10" outlineLevel="3" x14ac:dyDescent="0.25">
      <c r="A706" s="15" t="s">
        <v>76</v>
      </c>
      <c r="B706" s="13" t="s">
        <v>44</v>
      </c>
      <c r="C706" s="13" t="s">
        <v>3</v>
      </c>
      <c r="D706" s="13" t="s">
        <v>14</v>
      </c>
      <c r="E706" s="13" t="s">
        <v>248</v>
      </c>
      <c r="F706" s="13" t="s">
        <v>2</v>
      </c>
      <c r="G706" s="11">
        <f>G707+G714</f>
        <v>41260.199999999997</v>
      </c>
      <c r="H706" s="11">
        <f>H707+H714</f>
        <v>50772.165000000001</v>
      </c>
      <c r="I706" s="11">
        <f t="shared" ref="I706:J706" si="285">I707+I714</f>
        <v>50772.165000000001</v>
      </c>
      <c r="J706" s="11">
        <f t="shared" si="285"/>
        <v>50737.574999999997</v>
      </c>
    </row>
    <row r="707" spans="1:10" ht="47.25" outlineLevel="4" x14ac:dyDescent="0.25">
      <c r="A707" s="12" t="s">
        <v>426</v>
      </c>
      <c r="B707" s="13" t="s">
        <v>44</v>
      </c>
      <c r="C707" s="13" t="s">
        <v>3</v>
      </c>
      <c r="D707" s="13" t="s">
        <v>14</v>
      </c>
      <c r="E707" s="13" t="s">
        <v>540</v>
      </c>
      <c r="F707" s="13" t="s">
        <v>2</v>
      </c>
      <c r="G707" s="11">
        <f>G708+G711</f>
        <v>800</v>
      </c>
      <c r="H707" s="11">
        <f>H708+H711</f>
        <v>1567.5639999999999</v>
      </c>
      <c r="I707" s="11">
        <f t="shared" ref="I707:J707" si="286">I708+I711</f>
        <v>1567.5639999999999</v>
      </c>
      <c r="J707" s="11">
        <f t="shared" si="286"/>
        <v>1567.5439999999999</v>
      </c>
    </row>
    <row r="708" spans="1:10" ht="110.25" outlineLevel="4" x14ac:dyDescent="0.25">
      <c r="A708" s="12" t="s">
        <v>427</v>
      </c>
      <c r="B708" s="13" t="s">
        <v>44</v>
      </c>
      <c r="C708" s="13" t="s">
        <v>3</v>
      </c>
      <c r="D708" s="13" t="s">
        <v>14</v>
      </c>
      <c r="E708" s="13" t="s">
        <v>541</v>
      </c>
      <c r="F708" s="13" t="s">
        <v>2</v>
      </c>
      <c r="G708" s="11">
        <f>G709</f>
        <v>800</v>
      </c>
      <c r="H708" s="11">
        <f>H709</f>
        <v>767.56399999999996</v>
      </c>
      <c r="I708" s="11">
        <f t="shared" ref="I708:J709" si="287">I709</f>
        <v>767.56399999999996</v>
      </c>
      <c r="J708" s="11">
        <f t="shared" si="287"/>
        <v>767.54399999999998</v>
      </c>
    </row>
    <row r="709" spans="1:10" ht="157.5" outlineLevel="4" x14ac:dyDescent="0.25">
      <c r="A709" s="15" t="s">
        <v>169</v>
      </c>
      <c r="B709" s="13" t="s">
        <v>44</v>
      </c>
      <c r="C709" s="13" t="s">
        <v>3</v>
      </c>
      <c r="D709" s="13" t="s">
        <v>14</v>
      </c>
      <c r="E709" s="13" t="s">
        <v>340</v>
      </c>
      <c r="F709" s="13" t="s">
        <v>2</v>
      </c>
      <c r="G709" s="11">
        <f>G710</f>
        <v>800</v>
      </c>
      <c r="H709" s="11">
        <f>H710</f>
        <v>767.56399999999996</v>
      </c>
      <c r="I709" s="11">
        <f t="shared" si="287"/>
        <v>767.56399999999996</v>
      </c>
      <c r="J709" s="11">
        <f t="shared" si="287"/>
        <v>767.54399999999998</v>
      </c>
    </row>
    <row r="710" spans="1:10" ht="47.25" outlineLevel="4" x14ac:dyDescent="0.25">
      <c r="A710" s="15" t="s">
        <v>63</v>
      </c>
      <c r="B710" s="13" t="s">
        <v>44</v>
      </c>
      <c r="C710" s="13" t="s">
        <v>3</v>
      </c>
      <c r="D710" s="13" t="s">
        <v>14</v>
      </c>
      <c r="E710" s="13" t="s">
        <v>340</v>
      </c>
      <c r="F710" s="13" t="s">
        <v>8</v>
      </c>
      <c r="G710" s="11">
        <v>800</v>
      </c>
      <c r="H710" s="11">
        <v>767.56399999999996</v>
      </c>
      <c r="I710" s="11">
        <v>767.56399999999996</v>
      </c>
      <c r="J710" s="11">
        <v>767.54399999999998</v>
      </c>
    </row>
    <row r="711" spans="1:10" ht="111.75" customHeight="1" outlineLevel="4" x14ac:dyDescent="0.25">
      <c r="A711" s="15" t="s">
        <v>697</v>
      </c>
      <c r="B711" s="13" t="s">
        <v>44</v>
      </c>
      <c r="C711" s="13" t="s">
        <v>3</v>
      </c>
      <c r="D711" s="13" t="s">
        <v>14</v>
      </c>
      <c r="E711" s="13" t="s">
        <v>699</v>
      </c>
      <c r="F711" s="13" t="s">
        <v>2</v>
      </c>
      <c r="G711" s="11">
        <f>G712</f>
        <v>0</v>
      </c>
      <c r="H711" s="11">
        <f>H712</f>
        <v>800</v>
      </c>
      <c r="I711" s="11">
        <f t="shared" ref="I711:J712" si="288">I712</f>
        <v>800</v>
      </c>
      <c r="J711" s="11">
        <f t="shared" si="288"/>
        <v>800</v>
      </c>
    </row>
    <row r="712" spans="1:10" ht="126" outlineLevel="4" x14ac:dyDescent="0.25">
      <c r="A712" s="15" t="s">
        <v>698</v>
      </c>
      <c r="B712" s="13" t="s">
        <v>44</v>
      </c>
      <c r="C712" s="13" t="s">
        <v>3</v>
      </c>
      <c r="D712" s="13" t="s">
        <v>14</v>
      </c>
      <c r="E712" s="13" t="s">
        <v>700</v>
      </c>
      <c r="F712" s="13" t="s">
        <v>2</v>
      </c>
      <c r="G712" s="11">
        <f>G713</f>
        <v>0</v>
      </c>
      <c r="H712" s="11">
        <f>H713</f>
        <v>800</v>
      </c>
      <c r="I712" s="11">
        <f t="shared" si="288"/>
        <v>800</v>
      </c>
      <c r="J712" s="11">
        <f t="shared" si="288"/>
        <v>800</v>
      </c>
    </row>
    <row r="713" spans="1:10" ht="47.25" outlineLevel="4" x14ac:dyDescent="0.25">
      <c r="A713" s="15" t="s">
        <v>63</v>
      </c>
      <c r="B713" s="13" t="s">
        <v>44</v>
      </c>
      <c r="C713" s="13" t="s">
        <v>3</v>
      </c>
      <c r="D713" s="13" t="s">
        <v>14</v>
      </c>
      <c r="E713" s="13" t="s">
        <v>700</v>
      </c>
      <c r="F713" s="13" t="s">
        <v>8</v>
      </c>
      <c r="G713" s="11"/>
      <c r="H713" s="11">
        <v>800</v>
      </c>
      <c r="I713" s="11">
        <v>800</v>
      </c>
      <c r="J713" s="11">
        <v>800</v>
      </c>
    </row>
    <row r="714" spans="1:10" ht="47.25" outlineLevel="3" x14ac:dyDescent="0.25">
      <c r="A714" s="12" t="s">
        <v>493</v>
      </c>
      <c r="B714" s="13" t="s">
        <v>44</v>
      </c>
      <c r="C714" s="13" t="s">
        <v>3</v>
      </c>
      <c r="D714" s="13" t="s">
        <v>14</v>
      </c>
      <c r="E714" s="32">
        <v>9900000000</v>
      </c>
      <c r="F714" s="13" t="s">
        <v>2</v>
      </c>
      <c r="G714" s="11">
        <f>G715</f>
        <v>40460.199999999997</v>
      </c>
      <c r="H714" s="11">
        <f>H715</f>
        <v>49204.601000000002</v>
      </c>
      <c r="I714" s="11">
        <f t="shared" ref="I714:J714" si="289">I715</f>
        <v>49204.601000000002</v>
      </c>
      <c r="J714" s="11">
        <f t="shared" si="289"/>
        <v>49170.030999999995</v>
      </c>
    </row>
    <row r="715" spans="1:10" ht="63" outlineLevel="4" x14ac:dyDescent="0.25">
      <c r="A715" s="12" t="s">
        <v>494</v>
      </c>
      <c r="B715" s="13" t="s">
        <v>44</v>
      </c>
      <c r="C715" s="13" t="s">
        <v>3</v>
      </c>
      <c r="D715" s="13" t="s">
        <v>14</v>
      </c>
      <c r="E715" s="32">
        <v>9990000000</v>
      </c>
      <c r="F715" s="13" t="s">
        <v>2</v>
      </c>
      <c r="G715" s="11">
        <f>G716+G727+G732+G740+G736+G738</f>
        <v>40460.199999999997</v>
      </c>
      <c r="H715" s="11">
        <f>H716+H727+H732+H740+H736+H738</f>
        <v>49204.601000000002</v>
      </c>
      <c r="I715" s="11">
        <f t="shared" ref="I715:J715" si="290">I716+I727+I732+I740+I736+I738</f>
        <v>49204.601000000002</v>
      </c>
      <c r="J715" s="11">
        <f t="shared" si="290"/>
        <v>49170.030999999995</v>
      </c>
    </row>
    <row r="716" spans="1:10" ht="78.75" outlineLevel="3" x14ac:dyDescent="0.25">
      <c r="A716" s="15" t="s">
        <v>142</v>
      </c>
      <c r="B716" s="13" t="s">
        <v>44</v>
      </c>
      <c r="C716" s="13" t="s">
        <v>3</v>
      </c>
      <c r="D716" s="13" t="s">
        <v>14</v>
      </c>
      <c r="E716" s="13" t="s">
        <v>323</v>
      </c>
      <c r="F716" s="13" t="s">
        <v>2</v>
      </c>
      <c r="G716" s="11">
        <f>SUM(G717:G726)</f>
        <v>37745.699999999997</v>
      </c>
      <c r="H716" s="11">
        <f>SUM(H717:H726)</f>
        <v>43408.398999999998</v>
      </c>
      <c r="I716" s="11">
        <f t="shared" ref="I716:J716" si="291">SUM(I717:I726)</f>
        <v>43408.398000000001</v>
      </c>
      <c r="J716" s="11">
        <f t="shared" si="291"/>
        <v>43381.918999999994</v>
      </c>
    </row>
    <row r="717" spans="1:10" outlineLevel="4" x14ac:dyDescent="0.25">
      <c r="A717" s="15" t="s">
        <v>692</v>
      </c>
      <c r="B717" s="13" t="s">
        <v>44</v>
      </c>
      <c r="C717" s="13" t="s">
        <v>3</v>
      </c>
      <c r="D717" s="13" t="s">
        <v>14</v>
      </c>
      <c r="E717" s="13" t="s">
        <v>323</v>
      </c>
      <c r="F717" s="13" t="s">
        <v>30</v>
      </c>
      <c r="G717" s="11">
        <v>22284.17</v>
      </c>
      <c r="H717" s="11">
        <v>23358.254000000001</v>
      </c>
      <c r="I717" s="11">
        <v>23358.254000000001</v>
      </c>
      <c r="J717" s="11">
        <v>23358.132000000001</v>
      </c>
    </row>
    <row r="718" spans="1:10" ht="47.25" outlineLevel="4" x14ac:dyDescent="0.25">
      <c r="A718" s="15" t="s">
        <v>693</v>
      </c>
      <c r="B718" s="13" t="s">
        <v>44</v>
      </c>
      <c r="C718" s="13" t="s">
        <v>3</v>
      </c>
      <c r="D718" s="13" t="s">
        <v>14</v>
      </c>
      <c r="E718" s="13" t="s">
        <v>323</v>
      </c>
      <c r="F718" s="13" t="s">
        <v>33</v>
      </c>
      <c r="G718" s="11">
        <v>14.6</v>
      </c>
      <c r="H718" s="11">
        <v>732.351</v>
      </c>
      <c r="I718" s="11">
        <v>732.351</v>
      </c>
      <c r="J718" s="11">
        <v>728.1</v>
      </c>
    </row>
    <row r="719" spans="1:10" ht="78.75" outlineLevel="4" x14ac:dyDescent="0.25">
      <c r="A719" s="15" t="s">
        <v>694</v>
      </c>
      <c r="B719" s="13" t="s">
        <v>44</v>
      </c>
      <c r="C719" s="13" t="s">
        <v>3</v>
      </c>
      <c r="D719" s="13" t="s">
        <v>14</v>
      </c>
      <c r="E719" s="13" t="s">
        <v>323</v>
      </c>
      <c r="F719" s="13" t="s">
        <v>242</v>
      </c>
      <c r="G719" s="11">
        <v>7045.43</v>
      </c>
      <c r="H719" s="11">
        <v>7171.8630000000003</v>
      </c>
      <c r="I719" s="11">
        <v>7171.8630000000003</v>
      </c>
      <c r="J719" s="11">
        <v>7171.5860000000002</v>
      </c>
    </row>
    <row r="720" spans="1:10" ht="47.25" outlineLevel="1" x14ac:dyDescent="0.25">
      <c r="A720" s="15" t="s">
        <v>132</v>
      </c>
      <c r="B720" s="13" t="s">
        <v>44</v>
      </c>
      <c r="C720" s="13" t="s">
        <v>3</v>
      </c>
      <c r="D720" s="13" t="s">
        <v>14</v>
      </c>
      <c r="E720" s="13" t="s">
        <v>323</v>
      </c>
      <c r="F720" s="13" t="s">
        <v>37</v>
      </c>
      <c r="G720" s="11">
        <v>2001.3</v>
      </c>
      <c r="H720" s="11">
        <v>0</v>
      </c>
      <c r="I720" s="11"/>
      <c r="J720" s="11"/>
    </row>
    <row r="721" spans="1:10" ht="47.25" outlineLevel="2" x14ac:dyDescent="0.25">
      <c r="A721" s="15" t="s">
        <v>65</v>
      </c>
      <c r="B721" s="13" t="s">
        <v>44</v>
      </c>
      <c r="C721" s="13" t="s">
        <v>3</v>
      </c>
      <c r="D721" s="13" t="s">
        <v>14</v>
      </c>
      <c r="E721" s="13" t="s">
        <v>323</v>
      </c>
      <c r="F721" s="13" t="s">
        <v>9</v>
      </c>
      <c r="G721" s="11">
        <v>2291</v>
      </c>
      <c r="H721" s="11">
        <v>2908.7489999999998</v>
      </c>
      <c r="I721" s="11">
        <v>2908.7489999999998</v>
      </c>
      <c r="J721" s="11">
        <v>2908.7489999999998</v>
      </c>
    </row>
    <row r="722" spans="1:10" ht="47.25" outlineLevel="3" x14ac:dyDescent="0.25">
      <c r="A722" s="15" t="s">
        <v>63</v>
      </c>
      <c r="B722" s="13" t="s">
        <v>44</v>
      </c>
      <c r="C722" s="13" t="s">
        <v>3</v>
      </c>
      <c r="D722" s="13" t="s">
        <v>14</v>
      </c>
      <c r="E722" s="13" t="s">
        <v>323</v>
      </c>
      <c r="F722" s="13" t="s">
        <v>8</v>
      </c>
      <c r="G722" s="11">
        <v>3919.6</v>
      </c>
      <c r="H722" s="11">
        <v>9135.4050000000007</v>
      </c>
      <c r="I722" s="11">
        <v>9135.4040000000005</v>
      </c>
      <c r="J722" s="11">
        <v>9113.6010000000006</v>
      </c>
    </row>
    <row r="723" spans="1:10" ht="141.75" outlineLevel="3" x14ac:dyDescent="0.25">
      <c r="A723" s="15" t="s">
        <v>738</v>
      </c>
      <c r="B723" s="13" t="s">
        <v>44</v>
      </c>
      <c r="C723" s="13" t="s">
        <v>3</v>
      </c>
      <c r="D723" s="13" t="s">
        <v>14</v>
      </c>
      <c r="E723" s="13" t="s">
        <v>323</v>
      </c>
      <c r="F723" s="13" t="s">
        <v>45</v>
      </c>
      <c r="G723" s="11"/>
      <c r="H723" s="11">
        <v>12.864000000000001</v>
      </c>
      <c r="I723" s="11">
        <v>12.864000000000001</v>
      </c>
      <c r="J723" s="11">
        <v>12.837999999999999</v>
      </c>
    </row>
    <row r="724" spans="1:10" ht="31.5" outlineLevel="4" x14ac:dyDescent="0.25">
      <c r="A724" s="15" t="s">
        <v>66</v>
      </c>
      <c r="B724" s="13" t="s">
        <v>44</v>
      </c>
      <c r="C724" s="13" t="s">
        <v>3</v>
      </c>
      <c r="D724" s="13" t="s">
        <v>14</v>
      </c>
      <c r="E724" s="13" t="s">
        <v>323</v>
      </c>
      <c r="F724" s="13" t="s">
        <v>10</v>
      </c>
      <c r="G724" s="11">
        <v>158.1</v>
      </c>
      <c r="H724" s="11">
        <v>39.808</v>
      </c>
      <c r="I724" s="11">
        <v>39.808</v>
      </c>
      <c r="J724" s="11">
        <v>39.808</v>
      </c>
    </row>
    <row r="725" spans="1:10" outlineLevel="3" x14ac:dyDescent="0.25">
      <c r="A725" s="15" t="s">
        <v>120</v>
      </c>
      <c r="B725" s="13" t="s">
        <v>44</v>
      </c>
      <c r="C725" s="13" t="s">
        <v>3</v>
      </c>
      <c r="D725" s="13" t="s">
        <v>14</v>
      </c>
      <c r="E725" s="13" t="s">
        <v>323</v>
      </c>
      <c r="F725" s="13" t="s">
        <v>35</v>
      </c>
      <c r="G725" s="11">
        <v>31.5</v>
      </c>
      <c r="H725" s="11">
        <v>37.795000000000002</v>
      </c>
      <c r="I725" s="11">
        <v>37.795000000000002</v>
      </c>
      <c r="J725" s="11">
        <v>37.795000000000002</v>
      </c>
    </row>
    <row r="726" spans="1:10" outlineLevel="3" x14ac:dyDescent="0.25">
      <c r="A726" s="15" t="s">
        <v>714</v>
      </c>
      <c r="B726" s="13" t="s">
        <v>44</v>
      </c>
      <c r="C726" s="13" t="s">
        <v>3</v>
      </c>
      <c r="D726" s="13" t="s">
        <v>14</v>
      </c>
      <c r="E726" s="13" t="s">
        <v>323</v>
      </c>
      <c r="F726" s="13" t="s">
        <v>713</v>
      </c>
      <c r="G726" s="11"/>
      <c r="H726" s="11">
        <v>11.31</v>
      </c>
      <c r="I726" s="11">
        <v>11.31</v>
      </c>
      <c r="J726" s="11">
        <v>11.31</v>
      </c>
    </row>
    <row r="727" spans="1:10" ht="47.25" outlineLevel="4" x14ac:dyDescent="0.25">
      <c r="A727" s="15" t="s">
        <v>92</v>
      </c>
      <c r="B727" s="13" t="s">
        <v>44</v>
      </c>
      <c r="C727" s="13" t="s">
        <v>3</v>
      </c>
      <c r="D727" s="13" t="s">
        <v>14</v>
      </c>
      <c r="E727" s="13" t="s">
        <v>275</v>
      </c>
      <c r="F727" s="13" t="s">
        <v>2</v>
      </c>
      <c r="G727" s="11">
        <f>SUM(G728:G731)</f>
        <v>0</v>
      </c>
      <c r="H727" s="11">
        <f>SUM(H728:H731)</f>
        <v>1781.048</v>
      </c>
      <c r="I727" s="11">
        <f t="shared" ref="I727:J727" si="292">SUM(I728:I731)</f>
        <v>1781.049</v>
      </c>
      <c r="J727" s="11">
        <f t="shared" si="292"/>
        <v>1780.848</v>
      </c>
    </row>
    <row r="728" spans="1:10" ht="47.25" hidden="1" outlineLevel="1" x14ac:dyDescent="0.25">
      <c r="A728" s="15" t="s">
        <v>63</v>
      </c>
      <c r="B728" s="13" t="s">
        <v>44</v>
      </c>
      <c r="C728" s="13" t="s">
        <v>3</v>
      </c>
      <c r="D728" s="13" t="s">
        <v>14</v>
      </c>
      <c r="E728" s="13" t="s">
        <v>275</v>
      </c>
      <c r="F728" s="13" t="s">
        <v>8</v>
      </c>
      <c r="G728" s="11"/>
      <c r="H728" s="11"/>
      <c r="I728" s="11"/>
      <c r="J728" s="11"/>
    </row>
    <row r="729" spans="1:10" ht="173.25" outlineLevel="2" x14ac:dyDescent="0.25">
      <c r="A729" s="15" t="s">
        <v>170</v>
      </c>
      <c r="B729" s="13" t="s">
        <v>44</v>
      </c>
      <c r="C729" s="13" t="s">
        <v>3</v>
      </c>
      <c r="D729" s="13" t="s">
        <v>14</v>
      </c>
      <c r="E729" s="13" t="s">
        <v>275</v>
      </c>
      <c r="F729" s="13" t="s">
        <v>45</v>
      </c>
      <c r="G729" s="11"/>
      <c r="H729" s="11">
        <v>1026.268</v>
      </c>
      <c r="I729" s="11">
        <v>1026.269</v>
      </c>
      <c r="J729" s="11">
        <v>1026.068</v>
      </c>
    </row>
    <row r="730" spans="1:10" hidden="1" outlineLevel="2" x14ac:dyDescent="0.25">
      <c r="A730" s="15" t="s">
        <v>120</v>
      </c>
      <c r="B730" s="13" t="s">
        <v>44</v>
      </c>
      <c r="C730" s="13" t="s">
        <v>3</v>
      </c>
      <c r="D730" s="13" t="s">
        <v>14</v>
      </c>
      <c r="E730" s="13" t="s">
        <v>275</v>
      </c>
      <c r="F730" s="13" t="s">
        <v>10</v>
      </c>
      <c r="G730" s="11"/>
      <c r="H730" s="11">
        <v>0</v>
      </c>
      <c r="I730" s="11"/>
      <c r="J730" s="11"/>
    </row>
    <row r="731" spans="1:10" outlineLevel="2" x14ac:dyDescent="0.25">
      <c r="A731" s="15" t="s">
        <v>714</v>
      </c>
      <c r="B731" s="13" t="s">
        <v>44</v>
      </c>
      <c r="C731" s="13" t="s">
        <v>3</v>
      </c>
      <c r="D731" s="13" t="s">
        <v>14</v>
      </c>
      <c r="E731" s="13" t="s">
        <v>275</v>
      </c>
      <c r="F731" s="13" t="s">
        <v>713</v>
      </c>
      <c r="G731" s="11"/>
      <c r="H731" s="11">
        <v>754.78</v>
      </c>
      <c r="I731" s="11">
        <v>754.78</v>
      </c>
      <c r="J731" s="11">
        <v>754.78</v>
      </c>
    </row>
    <row r="732" spans="1:10" ht="110.25" outlineLevel="2" x14ac:dyDescent="0.25">
      <c r="A732" s="15" t="s">
        <v>171</v>
      </c>
      <c r="B732" s="13" t="s">
        <v>44</v>
      </c>
      <c r="C732" s="13" t="s">
        <v>3</v>
      </c>
      <c r="D732" s="13" t="s">
        <v>14</v>
      </c>
      <c r="E732" s="13" t="s">
        <v>341</v>
      </c>
      <c r="F732" s="13" t="s">
        <v>2</v>
      </c>
      <c r="G732" s="11">
        <f>SUM(G733:G735)</f>
        <v>1877.6</v>
      </c>
      <c r="H732" s="11">
        <f>SUM(H733:H735)</f>
        <v>3003.2539999999999</v>
      </c>
      <c r="I732" s="11">
        <f t="shared" ref="I732:J732" si="293">SUM(I733:I735)</f>
        <v>3003.2539999999999</v>
      </c>
      <c r="J732" s="11">
        <f t="shared" si="293"/>
        <v>3000.3180000000002</v>
      </c>
    </row>
    <row r="733" spans="1:10" ht="47.25" outlineLevel="3" x14ac:dyDescent="0.25">
      <c r="A733" s="15" t="s">
        <v>65</v>
      </c>
      <c r="B733" s="13" t="s">
        <v>44</v>
      </c>
      <c r="C733" s="13" t="s">
        <v>3</v>
      </c>
      <c r="D733" s="13" t="s">
        <v>14</v>
      </c>
      <c r="E733" s="13" t="s">
        <v>341</v>
      </c>
      <c r="F733" s="13" t="s">
        <v>9</v>
      </c>
      <c r="G733" s="11">
        <v>127</v>
      </c>
      <c r="H733" s="11">
        <v>143.4</v>
      </c>
      <c r="I733" s="11">
        <v>143.4</v>
      </c>
      <c r="J733" s="11">
        <v>143.4</v>
      </c>
    </row>
    <row r="734" spans="1:10" ht="47.25" outlineLevel="4" x14ac:dyDescent="0.25">
      <c r="A734" s="15" t="s">
        <v>63</v>
      </c>
      <c r="B734" s="13" t="s">
        <v>44</v>
      </c>
      <c r="C734" s="13" t="s">
        <v>3</v>
      </c>
      <c r="D734" s="13" t="s">
        <v>14</v>
      </c>
      <c r="E734" s="13" t="s">
        <v>341</v>
      </c>
      <c r="F734" s="13" t="s">
        <v>8</v>
      </c>
      <c r="G734" s="11">
        <v>1407.6</v>
      </c>
      <c r="H734" s="11">
        <v>2600.922</v>
      </c>
      <c r="I734" s="11">
        <v>2600.922</v>
      </c>
      <c r="J734" s="11">
        <v>2597.9960000000001</v>
      </c>
    </row>
    <row r="735" spans="1:10" outlineLevel="3" x14ac:dyDescent="0.25">
      <c r="A735" s="15" t="s">
        <v>120</v>
      </c>
      <c r="B735" s="13" t="s">
        <v>44</v>
      </c>
      <c r="C735" s="13" t="s">
        <v>3</v>
      </c>
      <c r="D735" s="13" t="s">
        <v>14</v>
      </c>
      <c r="E735" s="13" t="s">
        <v>341</v>
      </c>
      <c r="F735" s="13" t="s">
        <v>35</v>
      </c>
      <c r="G735" s="11">
        <v>343</v>
      </c>
      <c r="H735" s="11">
        <v>258.93200000000002</v>
      </c>
      <c r="I735" s="11">
        <v>258.93200000000002</v>
      </c>
      <c r="J735" s="11">
        <v>258.92200000000003</v>
      </c>
    </row>
    <row r="736" spans="1:10" ht="31.5" outlineLevel="3" x14ac:dyDescent="0.25">
      <c r="A736" s="15" t="s">
        <v>749</v>
      </c>
      <c r="B736" s="13" t="s">
        <v>44</v>
      </c>
      <c r="C736" s="13" t="s">
        <v>3</v>
      </c>
      <c r="D736" s="13" t="s">
        <v>14</v>
      </c>
      <c r="E736" s="13" t="s">
        <v>748</v>
      </c>
      <c r="F736" s="13" t="s">
        <v>2</v>
      </c>
      <c r="G736" s="11">
        <f>G737</f>
        <v>0</v>
      </c>
      <c r="H736" s="11">
        <f>H737</f>
        <v>175</v>
      </c>
      <c r="I736" s="11">
        <f t="shared" ref="I736:J736" si="294">I737</f>
        <v>175</v>
      </c>
      <c r="J736" s="11">
        <f t="shared" si="294"/>
        <v>175</v>
      </c>
    </row>
    <row r="737" spans="1:10" ht="47.25" outlineLevel="3" x14ac:dyDescent="0.25">
      <c r="A737" s="15" t="s">
        <v>63</v>
      </c>
      <c r="B737" s="13" t="s">
        <v>44</v>
      </c>
      <c r="C737" s="13" t="s">
        <v>3</v>
      </c>
      <c r="D737" s="13" t="s">
        <v>14</v>
      </c>
      <c r="E737" s="13" t="s">
        <v>748</v>
      </c>
      <c r="F737" s="13" t="s">
        <v>8</v>
      </c>
      <c r="G737" s="11"/>
      <c r="H737" s="11">
        <v>175</v>
      </c>
      <c r="I737" s="11">
        <v>175</v>
      </c>
      <c r="J737" s="11">
        <v>175</v>
      </c>
    </row>
    <row r="738" spans="1:10" ht="78.75" hidden="1" outlineLevel="4" x14ac:dyDescent="0.25">
      <c r="A738" s="15" t="s">
        <v>274</v>
      </c>
      <c r="B738" s="13" t="s">
        <v>44</v>
      </c>
      <c r="C738" s="13" t="s">
        <v>3</v>
      </c>
      <c r="D738" s="13" t="s">
        <v>14</v>
      </c>
      <c r="E738" s="13" t="s">
        <v>273</v>
      </c>
      <c r="F738" s="13" t="s">
        <v>2</v>
      </c>
      <c r="G738" s="11">
        <f>G739</f>
        <v>0</v>
      </c>
      <c r="H738" s="11">
        <f>H739</f>
        <v>0</v>
      </c>
      <c r="I738" s="11">
        <f t="shared" ref="I738:J738" si="295">I739</f>
        <v>0</v>
      </c>
      <c r="J738" s="11">
        <f t="shared" si="295"/>
        <v>0</v>
      </c>
    </row>
    <row r="739" spans="1:10" ht="47.25" hidden="1" outlineLevel="3" x14ac:dyDescent="0.25">
      <c r="A739" s="15" t="s">
        <v>65</v>
      </c>
      <c r="B739" s="13" t="s">
        <v>44</v>
      </c>
      <c r="C739" s="13" t="s">
        <v>3</v>
      </c>
      <c r="D739" s="13" t="s">
        <v>14</v>
      </c>
      <c r="E739" s="13" t="s">
        <v>273</v>
      </c>
      <c r="F739" s="13" t="s">
        <v>9</v>
      </c>
      <c r="G739" s="11"/>
      <c r="H739" s="11"/>
      <c r="I739" s="11"/>
      <c r="J739" s="11"/>
    </row>
    <row r="740" spans="1:10" ht="173.25" outlineLevel="4" x14ac:dyDescent="0.25">
      <c r="A740" s="15" t="s">
        <v>172</v>
      </c>
      <c r="B740" s="13" t="s">
        <v>44</v>
      </c>
      <c r="C740" s="13" t="s">
        <v>3</v>
      </c>
      <c r="D740" s="13" t="s">
        <v>14</v>
      </c>
      <c r="E740" s="13" t="s">
        <v>244</v>
      </c>
      <c r="F740" s="13" t="s">
        <v>2</v>
      </c>
      <c r="G740" s="11">
        <f>SUM(G741:G744)</f>
        <v>836.9</v>
      </c>
      <c r="H740" s="11">
        <f>SUM(H741:H744)</f>
        <v>836.9</v>
      </c>
      <c r="I740" s="11">
        <f t="shared" ref="I740:J740" si="296">SUM(I741:I744)</f>
        <v>836.9</v>
      </c>
      <c r="J740" s="11">
        <f t="shared" si="296"/>
        <v>831.94600000000003</v>
      </c>
    </row>
    <row r="741" spans="1:10" outlineLevel="4" x14ac:dyDescent="0.25">
      <c r="A741" s="15" t="s">
        <v>692</v>
      </c>
      <c r="B741" s="13" t="s">
        <v>44</v>
      </c>
      <c r="C741" s="13" t="s">
        <v>3</v>
      </c>
      <c r="D741" s="13" t="s">
        <v>14</v>
      </c>
      <c r="E741" s="13" t="s">
        <v>244</v>
      </c>
      <c r="F741" s="13" t="s">
        <v>30</v>
      </c>
      <c r="G741" s="11">
        <v>582.75</v>
      </c>
      <c r="H741" s="11">
        <v>582.75</v>
      </c>
      <c r="I741" s="11">
        <v>582.75</v>
      </c>
      <c r="J741" s="11">
        <v>578.94500000000005</v>
      </c>
    </row>
    <row r="742" spans="1:10" ht="78.75" outlineLevel="4" x14ac:dyDescent="0.25">
      <c r="A742" s="15" t="s">
        <v>694</v>
      </c>
      <c r="B742" s="13" t="s">
        <v>44</v>
      </c>
      <c r="C742" s="13" t="s">
        <v>3</v>
      </c>
      <c r="D742" s="13" t="s">
        <v>14</v>
      </c>
      <c r="E742" s="13" t="s">
        <v>244</v>
      </c>
      <c r="F742" s="13" t="s">
        <v>242</v>
      </c>
      <c r="G742" s="11">
        <v>175.99</v>
      </c>
      <c r="H742" s="11">
        <v>175.99</v>
      </c>
      <c r="I742" s="11">
        <v>175.99</v>
      </c>
      <c r="J742" s="11">
        <v>174.84100000000001</v>
      </c>
    </row>
    <row r="743" spans="1:10" ht="47.25" outlineLevel="3" x14ac:dyDescent="0.25">
      <c r="A743" s="15" t="s">
        <v>65</v>
      </c>
      <c r="B743" s="13" t="s">
        <v>44</v>
      </c>
      <c r="C743" s="13" t="s">
        <v>3</v>
      </c>
      <c r="D743" s="13" t="s">
        <v>14</v>
      </c>
      <c r="E743" s="13" t="s">
        <v>244</v>
      </c>
      <c r="F743" s="13" t="s">
        <v>9</v>
      </c>
      <c r="G743" s="11">
        <v>6.5</v>
      </c>
      <c r="H743" s="11">
        <v>42.5</v>
      </c>
      <c r="I743" s="11">
        <v>42.5</v>
      </c>
      <c r="J743" s="11">
        <v>42.5</v>
      </c>
    </row>
    <row r="744" spans="1:10" ht="47.25" outlineLevel="4" x14ac:dyDescent="0.25">
      <c r="A744" s="15" t="s">
        <v>63</v>
      </c>
      <c r="B744" s="13" t="s">
        <v>44</v>
      </c>
      <c r="C744" s="13" t="s">
        <v>3</v>
      </c>
      <c r="D744" s="13" t="s">
        <v>14</v>
      </c>
      <c r="E744" s="13" t="s">
        <v>244</v>
      </c>
      <c r="F744" s="13" t="s">
        <v>8</v>
      </c>
      <c r="G744" s="11">
        <v>71.66</v>
      </c>
      <c r="H744" s="11">
        <v>35.659999999999997</v>
      </c>
      <c r="I744" s="11">
        <v>35.659999999999997</v>
      </c>
      <c r="J744" s="11">
        <v>35.659999999999997</v>
      </c>
    </row>
    <row r="745" spans="1:10" ht="31.5" outlineLevel="3" x14ac:dyDescent="0.25">
      <c r="A745" s="15" t="s">
        <v>654</v>
      </c>
      <c r="B745" s="13" t="s">
        <v>44</v>
      </c>
      <c r="C745" s="13" t="s">
        <v>15</v>
      </c>
      <c r="D745" s="13" t="s">
        <v>1</v>
      </c>
      <c r="E745" s="13" t="s">
        <v>248</v>
      </c>
      <c r="F745" s="13" t="s">
        <v>2</v>
      </c>
      <c r="G745" s="11">
        <f>G746+G759</f>
        <v>500</v>
      </c>
      <c r="H745" s="11">
        <f>H746+H759</f>
        <v>3508.7</v>
      </c>
      <c r="I745" s="11">
        <f t="shared" ref="I745:J745" si="297">I746+I759</f>
        <v>3508.7</v>
      </c>
      <c r="J745" s="11">
        <f t="shared" si="297"/>
        <v>3508.7</v>
      </c>
    </row>
    <row r="746" spans="1:10" ht="63" outlineLevel="4" x14ac:dyDescent="0.25">
      <c r="A746" s="15" t="s">
        <v>81</v>
      </c>
      <c r="B746" s="13" t="s">
        <v>44</v>
      </c>
      <c r="C746" s="13" t="s">
        <v>15</v>
      </c>
      <c r="D746" s="13" t="s">
        <v>17</v>
      </c>
      <c r="E746" s="13" t="s">
        <v>248</v>
      </c>
      <c r="F746" s="13" t="s">
        <v>2</v>
      </c>
      <c r="G746" s="11">
        <f>G747+G751+G753</f>
        <v>500</v>
      </c>
      <c r="H746" s="11">
        <f>H747+H751+H753</f>
        <v>3508.7</v>
      </c>
      <c r="I746" s="11">
        <f t="shared" ref="I746:J746" si="298">I747+I751+I753</f>
        <v>3508.7</v>
      </c>
      <c r="J746" s="11">
        <f t="shared" si="298"/>
        <v>3508.7</v>
      </c>
    </row>
    <row r="747" spans="1:10" ht="78.75" outlineLevel="4" x14ac:dyDescent="0.25">
      <c r="A747" s="15" t="s">
        <v>274</v>
      </c>
      <c r="B747" s="13" t="s">
        <v>44</v>
      </c>
      <c r="C747" s="13" t="s">
        <v>15</v>
      </c>
      <c r="D747" s="13" t="s">
        <v>17</v>
      </c>
      <c r="E747" s="13" t="s">
        <v>273</v>
      </c>
      <c r="F747" s="13" t="s">
        <v>2</v>
      </c>
      <c r="G747" s="11">
        <f>G748</f>
        <v>0</v>
      </c>
      <c r="H747" s="11">
        <f>H748</f>
        <v>1056</v>
      </c>
      <c r="I747" s="11">
        <f t="shared" ref="I747:J747" si="299">I748</f>
        <v>1056</v>
      </c>
      <c r="J747" s="11">
        <f t="shared" si="299"/>
        <v>1056</v>
      </c>
    </row>
    <row r="748" spans="1:10" ht="47.25" outlineLevel="4" x14ac:dyDescent="0.25">
      <c r="A748" s="15" t="s">
        <v>63</v>
      </c>
      <c r="B748" s="13" t="s">
        <v>44</v>
      </c>
      <c r="C748" s="13" t="s">
        <v>15</v>
      </c>
      <c r="D748" s="13" t="s">
        <v>17</v>
      </c>
      <c r="E748" s="13" t="s">
        <v>273</v>
      </c>
      <c r="F748" s="13" t="s">
        <v>8</v>
      </c>
      <c r="G748" s="11"/>
      <c r="H748" s="11">
        <v>1056</v>
      </c>
      <c r="I748" s="11">
        <v>1056</v>
      </c>
      <c r="J748" s="11">
        <v>1056</v>
      </c>
    </row>
    <row r="749" spans="1:10" ht="110.25" outlineLevel="2" x14ac:dyDescent="0.25">
      <c r="A749" s="24" t="s">
        <v>602</v>
      </c>
      <c r="B749" s="13" t="s">
        <v>44</v>
      </c>
      <c r="C749" s="13" t="s">
        <v>15</v>
      </c>
      <c r="D749" s="13" t="s">
        <v>17</v>
      </c>
      <c r="E749" s="13" t="s">
        <v>600</v>
      </c>
      <c r="F749" s="13" t="s">
        <v>2</v>
      </c>
      <c r="G749" s="11">
        <f t="shared" ref="G749:H751" si="300">G750</f>
        <v>500</v>
      </c>
      <c r="H749" s="11">
        <f t="shared" si="300"/>
        <v>0</v>
      </c>
      <c r="I749" s="11">
        <f t="shared" ref="I749:J751" si="301">I750</f>
        <v>0</v>
      </c>
      <c r="J749" s="11">
        <f t="shared" si="301"/>
        <v>0</v>
      </c>
    </row>
    <row r="750" spans="1:10" ht="157.5" outlineLevel="3" x14ac:dyDescent="0.25">
      <c r="A750" s="24" t="s">
        <v>603</v>
      </c>
      <c r="B750" s="13" t="s">
        <v>44</v>
      </c>
      <c r="C750" s="13" t="s">
        <v>15</v>
      </c>
      <c r="D750" s="13" t="s">
        <v>17</v>
      </c>
      <c r="E750" s="13" t="s">
        <v>601</v>
      </c>
      <c r="F750" s="13" t="s">
        <v>2</v>
      </c>
      <c r="G750" s="11">
        <f t="shared" si="300"/>
        <v>500</v>
      </c>
      <c r="H750" s="11">
        <f t="shared" si="300"/>
        <v>0</v>
      </c>
      <c r="I750" s="11">
        <f t="shared" si="301"/>
        <v>0</v>
      </c>
      <c r="J750" s="11">
        <f t="shared" si="301"/>
        <v>0</v>
      </c>
    </row>
    <row r="751" spans="1:10" ht="157.5" outlineLevel="4" x14ac:dyDescent="0.25">
      <c r="A751" s="15" t="s">
        <v>599</v>
      </c>
      <c r="B751" s="13" t="s">
        <v>44</v>
      </c>
      <c r="C751" s="13" t="s">
        <v>15</v>
      </c>
      <c r="D751" s="13" t="s">
        <v>17</v>
      </c>
      <c r="E751" s="13" t="s">
        <v>598</v>
      </c>
      <c r="F751" s="13" t="s">
        <v>2</v>
      </c>
      <c r="G751" s="11">
        <f t="shared" si="300"/>
        <v>500</v>
      </c>
      <c r="H751" s="11">
        <f t="shared" si="300"/>
        <v>0</v>
      </c>
      <c r="I751" s="11">
        <f t="shared" si="301"/>
        <v>0</v>
      </c>
      <c r="J751" s="11">
        <f t="shared" si="301"/>
        <v>0</v>
      </c>
    </row>
    <row r="752" spans="1:10" ht="78.75" outlineLevel="1" x14ac:dyDescent="0.25">
      <c r="A752" s="15" t="s">
        <v>695</v>
      </c>
      <c r="B752" s="13" t="s">
        <v>44</v>
      </c>
      <c r="C752" s="13" t="s">
        <v>15</v>
      </c>
      <c r="D752" s="13" t="s">
        <v>17</v>
      </c>
      <c r="E752" s="13" t="s">
        <v>598</v>
      </c>
      <c r="F752" s="13" t="s">
        <v>46</v>
      </c>
      <c r="G752" s="11">
        <v>500</v>
      </c>
      <c r="H752" s="11">
        <v>0</v>
      </c>
      <c r="I752" s="11"/>
      <c r="J752" s="11"/>
    </row>
    <row r="753" spans="1:10" ht="47.25" outlineLevel="1" x14ac:dyDescent="0.25">
      <c r="A753" s="12" t="s">
        <v>493</v>
      </c>
      <c r="B753" s="13" t="s">
        <v>44</v>
      </c>
      <c r="C753" s="13" t="s">
        <v>15</v>
      </c>
      <c r="D753" s="13" t="s">
        <v>17</v>
      </c>
      <c r="E753" s="32">
        <v>9900000000</v>
      </c>
      <c r="F753" s="13" t="s">
        <v>2</v>
      </c>
      <c r="G753" s="11">
        <f>G754</f>
        <v>0</v>
      </c>
      <c r="H753" s="11">
        <f>H754</f>
        <v>2452.6999999999998</v>
      </c>
      <c r="I753" s="11">
        <f t="shared" ref="I753:J753" si="302">I754</f>
        <v>2452.6999999999998</v>
      </c>
      <c r="J753" s="11">
        <f t="shared" si="302"/>
        <v>2452.6999999999998</v>
      </c>
    </row>
    <row r="754" spans="1:10" ht="63" outlineLevel="1" x14ac:dyDescent="0.25">
      <c r="A754" s="12" t="s">
        <v>494</v>
      </c>
      <c r="B754" s="13" t="s">
        <v>44</v>
      </c>
      <c r="C754" s="13" t="s">
        <v>15</v>
      </c>
      <c r="D754" s="13" t="s">
        <v>17</v>
      </c>
      <c r="E754" s="32">
        <v>9990000000</v>
      </c>
      <c r="F754" s="13" t="s">
        <v>2</v>
      </c>
      <c r="G754" s="11">
        <f>G757+G755</f>
        <v>0</v>
      </c>
      <c r="H754" s="11">
        <f>H757+H755</f>
        <v>2452.6999999999998</v>
      </c>
      <c r="I754" s="11">
        <f t="shared" ref="I754:J754" si="303">I757+I755</f>
        <v>2452.6999999999998</v>
      </c>
      <c r="J754" s="11">
        <f t="shared" si="303"/>
        <v>2452.6999999999998</v>
      </c>
    </row>
    <row r="755" spans="1:10" ht="78.75" hidden="1" outlineLevel="1" x14ac:dyDescent="0.25">
      <c r="A755" s="12" t="s">
        <v>274</v>
      </c>
      <c r="B755" s="13" t="s">
        <v>44</v>
      </c>
      <c r="C755" s="13" t="s">
        <v>15</v>
      </c>
      <c r="D755" s="13" t="s">
        <v>17</v>
      </c>
      <c r="E755" s="32">
        <v>9990000206</v>
      </c>
      <c r="F755" s="13" t="s">
        <v>2</v>
      </c>
      <c r="G755" s="11">
        <f>G756</f>
        <v>0</v>
      </c>
      <c r="H755" s="11">
        <f>H756</f>
        <v>0</v>
      </c>
      <c r="I755" s="11">
        <f t="shared" ref="I755:J755" si="304">I756</f>
        <v>0</v>
      </c>
      <c r="J755" s="11">
        <f t="shared" si="304"/>
        <v>0</v>
      </c>
    </row>
    <row r="756" spans="1:10" ht="47.25" hidden="1" outlineLevel="1" x14ac:dyDescent="0.25">
      <c r="A756" s="15" t="s">
        <v>63</v>
      </c>
      <c r="B756" s="13" t="s">
        <v>44</v>
      </c>
      <c r="C756" s="13" t="s">
        <v>15</v>
      </c>
      <c r="D756" s="13" t="s">
        <v>17</v>
      </c>
      <c r="E756" s="32">
        <v>9990000206</v>
      </c>
      <c r="F756" s="13" t="s">
        <v>8</v>
      </c>
      <c r="G756" s="11"/>
      <c r="H756" s="11"/>
      <c r="I756" s="11"/>
      <c r="J756" s="11"/>
    </row>
    <row r="757" spans="1:10" ht="63" outlineLevel="1" x14ac:dyDescent="0.25">
      <c r="A757" s="15" t="s">
        <v>717</v>
      </c>
      <c r="B757" s="13" t="s">
        <v>44</v>
      </c>
      <c r="C757" s="13" t="s">
        <v>15</v>
      </c>
      <c r="D757" s="13" t="s">
        <v>17</v>
      </c>
      <c r="E757" s="32">
        <v>9990000207</v>
      </c>
      <c r="F757" s="13" t="s">
        <v>2</v>
      </c>
      <c r="G757" s="11">
        <f>G758</f>
        <v>0</v>
      </c>
      <c r="H757" s="11">
        <f>H758</f>
        <v>2452.6999999999998</v>
      </c>
      <c r="I757" s="11">
        <f t="shared" ref="I757:J757" si="305">I758</f>
        <v>2452.6999999999998</v>
      </c>
      <c r="J757" s="11">
        <f t="shared" si="305"/>
        <v>2452.6999999999998</v>
      </c>
    </row>
    <row r="758" spans="1:10" ht="47.25" outlineLevel="1" x14ac:dyDescent="0.25">
      <c r="A758" s="15" t="s">
        <v>63</v>
      </c>
      <c r="B758" s="13" t="s">
        <v>44</v>
      </c>
      <c r="C758" s="13" t="s">
        <v>15</v>
      </c>
      <c r="D758" s="13" t="s">
        <v>17</v>
      </c>
      <c r="E758" s="32">
        <v>9990000207</v>
      </c>
      <c r="F758" s="13" t="s">
        <v>8</v>
      </c>
      <c r="G758" s="11"/>
      <c r="H758" s="11">
        <v>2452.6999999999998</v>
      </c>
      <c r="I758" s="11">
        <v>2452.6999999999998</v>
      </c>
      <c r="J758" s="11">
        <v>2452.6999999999998</v>
      </c>
    </row>
    <row r="759" spans="1:10" hidden="1" outlineLevel="1" x14ac:dyDescent="0.25">
      <c r="A759" s="15" t="s">
        <v>708</v>
      </c>
      <c r="B759" s="13" t="s">
        <v>44</v>
      </c>
      <c r="C759" s="13" t="s">
        <v>15</v>
      </c>
      <c r="D759" s="13" t="s">
        <v>23</v>
      </c>
      <c r="E759" s="13" t="s">
        <v>248</v>
      </c>
      <c r="F759" s="13" t="s">
        <v>2</v>
      </c>
      <c r="G759" s="11">
        <f t="shared" ref="G759:H762" si="306">G760</f>
        <v>0</v>
      </c>
      <c r="H759" s="11">
        <f t="shared" si="306"/>
        <v>0</v>
      </c>
      <c r="I759" s="11">
        <f t="shared" ref="I759:J762" si="307">I760</f>
        <v>0</v>
      </c>
      <c r="J759" s="11">
        <f t="shared" si="307"/>
        <v>0</v>
      </c>
    </row>
    <row r="760" spans="1:10" ht="110.25" hidden="1" outlineLevel="1" x14ac:dyDescent="0.25">
      <c r="A760" s="24" t="s">
        <v>602</v>
      </c>
      <c r="B760" s="13" t="s">
        <v>44</v>
      </c>
      <c r="C760" s="13" t="s">
        <v>15</v>
      </c>
      <c r="D760" s="13" t="s">
        <v>23</v>
      </c>
      <c r="E760" s="13" t="s">
        <v>600</v>
      </c>
      <c r="F760" s="13" t="s">
        <v>2</v>
      </c>
      <c r="G760" s="11">
        <f t="shared" si="306"/>
        <v>0</v>
      </c>
      <c r="H760" s="11">
        <f t="shared" si="306"/>
        <v>0</v>
      </c>
      <c r="I760" s="11">
        <f t="shared" si="307"/>
        <v>0</v>
      </c>
      <c r="J760" s="11">
        <f t="shared" si="307"/>
        <v>0</v>
      </c>
    </row>
    <row r="761" spans="1:10" ht="141.75" hidden="1" outlineLevel="1" x14ac:dyDescent="0.25">
      <c r="A761" s="15" t="s">
        <v>710</v>
      </c>
      <c r="B761" s="13" t="s">
        <v>44</v>
      </c>
      <c r="C761" s="13" t="s">
        <v>15</v>
      </c>
      <c r="D761" s="13" t="s">
        <v>23</v>
      </c>
      <c r="E761" s="13" t="s">
        <v>709</v>
      </c>
      <c r="F761" s="13" t="s">
        <v>2</v>
      </c>
      <c r="G761" s="11">
        <f t="shared" si="306"/>
        <v>0</v>
      </c>
      <c r="H761" s="11">
        <f t="shared" si="306"/>
        <v>0</v>
      </c>
      <c r="I761" s="11">
        <f t="shared" si="307"/>
        <v>0</v>
      </c>
      <c r="J761" s="11">
        <f t="shared" si="307"/>
        <v>0</v>
      </c>
    </row>
    <row r="762" spans="1:10" ht="141.75" hidden="1" outlineLevel="1" x14ac:dyDescent="0.25">
      <c r="A762" s="15" t="s">
        <v>712</v>
      </c>
      <c r="B762" s="13" t="s">
        <v>44</v>
      </c>
      <c r="C762" s="13" t="s">
        <v>15</v>
      </c>
      <c r="D762" s="13" t="s">
        <v>23</v>
      </c>
      <c r="E762" s="13" t="s">
        <v>711</v>
      </c>
      <c r="F762" s="13" t="s">
        <v>2</v>
      </c>
      <c r="G762" s="11">
        <f t="shared" si="306"/>
        <v>0</v>
      </c>
      <c r="H762" s="11">
        <f t="shared" si="306"/>
        <v>0</v>
      </c>
      <c r="I762" s="11">
        <f t="shared" si="307"/>
        <v>0</v>
      </c>
      <c r="J762" s="11">
        <f t="shared" si="307"/>
        <v>0</v>
      </c>
    </row>
    <row r="763" spans="1:10" ht="47.25" hidden="1" outlineLevel="1" x14ac:dyDescent="0.25">
      <c r="A763" s="15" t="s">
        <v>63</v>
      </c>
      <c r="B763" s="13" t="s">
        <v>44</v>
      </c>
      <c r="C763" s="13" t="s">
        <v>15</v>
      </c>
      <c r="D763" s="13" t="s">
        <v>23</v>
      </c>
      <c r="E763" s="13" t="s">
        <v>711</v>
      </c>
      <c r="F763" s="13" t="s">
        <v>8</v>
      </c>
      <c r="G763" s="11"/>
      <c r="H763" s="11">
        <f>139.8-139.8</f>
        <v>0</v>
      </c>
      <c r="I763" s="11"/>
      <c r="J763" s="11"/>
    </row>
    <row r="764" spans="1:10" outlineLevel="2" x14ac:dyDescent="0.25">
      <c r="A764" s="15" t="s">
        <v>655</v>
      </c>
      <c r="B764" s="13" t="s">
        <v>44</v>
      </c>
      <c r="C764" s="13" t="s">
        <v>7</v>
      </c>
      <c r="D764" s="13" t="s">
        <v>1</v>
      </c>
      <c r="E764" s="13" t="s">
        <v>248</v>
      </c>
      <c r="F764" s="13" t="s">
        <v>2</v>
      </c>
      <c r="G764" s="11">
        <f>G765+G783</f>
        <v>26600</v>
      </c>
      <c r="H764" s="11">
        <f>H765+H783</f>
        <v>74806.923999999999</v>
      </c>
      <c r="I764" s="11">
        <f t="shared" ref="I764:J764" si="308">I765+I783</f>
        <v>74806.923999999999</v>
      </c>
      <c r="J764" s="11">
        <f t="shared" si="308"/>
        <v>74721.237999999998</v>
      </c>
    </row>
    <row r="765" spans="1:10" ht="31.5" outlineLevel="3" x14ac:dyDescent="0.25">
      <c r="A765" s="15" t="s">
        <v>86</v>
      </c>
      <c r="B765" s="13" t="s">
        <v>44</v>
      </c>
      <c r="C765" s="13" t="s">
        <v>7</v>
      </c>
      <c r="D765" s="13" t="s">
        <v>17</v>
      </c>
      <c r="E765" s="13" t="s">
        <v>248</v>
      </c>
      <c r="F765" s="13" t="s">
        <v>2</v>
      </c>
      <c r="G765" s="11">
        <f>G766+G776</f>
        <v>26600</v>
      </c>
      <c r="H765" s="11">
        <f>H766+H776</f>
        <v>74806.923999999999</v>
      </c>
      <c r="I765" s="11">
        <f t="shared" ref="I765:J765" si="309">I766+I776</f>
        <v>74806.923999999999</v>
      </c>
      <c r="J765" s="11">
        <f t="shared" si="309"/>
        <v>74721.237999999998</v>
      </c>
    </row>
    <row r="766" spans="1:10" ht="126" outlineLevel="4" x14ac:dyDescent="0.25">
      <c r="A766" s="38" t="s">
        <v>465</v>
      </c>
      <c r="B766" s="13" t="s">
        <v>44</v>
      </c>
      <c r="C766" s="13" t="s">
        <v>7</v>
      </c>
      <c r="D766" s="13" t="s">
        <v>17</v>
      </c>
      <c r="E766" s="13" t="s">
        <v>571</v>
      </c>
      <c r="F766" s="13" t="s">
        <v>2</v>
      </c>
      <c r="G766" s="11">
        <f>G767+G770+G772+G774</f>
        <v>26600</v>
      </c>
      <c r="H766" s="11">
        <f>H767+H770+H772+H774</f>
        <v>28503.313999999998</v>
      </c>
      <c r="I766" s="11">
        <f t="shared" ref="I766:J766" si="310">I767+I770+I772+I774</f>
        <v>28503.313999999998</v>
      </c>
      <c r="J766" s="11">
        <f t="shared" si="310"/>
        <v>28503.313999999998</v>
      </c>
    </row>
    <row r="767" spans="1:10" ht="173.25" outlineLevel="3" x14ac:dyDescent="0.25">
      <c r="A767" s="38" t="s">
        <v>466</v>
      </c>
      <c r="B767" s="13" t="s">
        <v>44</v>
      </c>
      <c r="C767" s="13" t="s">
        <v>7</v>
      </c>
      <c r="D767" s="13" t="s">
        <v>17</v>
      </c>
      <c r="E767" s="13" t="s">
        <v>572</v>
      </c>
      <c r="F767" s="13" t="s">
        <v>2</v>
      </c>
      <c r="G767" s="11">
        <f>G768</f>
        <v>26600</v>
      </c>
      <c r="H767" s="11">
        <f>H768</f>
        <v>23803.313999999998</v>
      </c>
      <c r="I767" s="11">
        <f t="shared" ref="I767:J768" si="311">I768</f>
        <v>23803.313999999998</v>
      </c>
      <c r="J767" s="11">
        <f t="shared" si="311"/>
        <v>23803.313999999998</v>
      </c>
    </row>
    <row r="768" spans="1:10" ht="189" outlineLevel="4" x14ac:dyDescent="0.25">
      <c r="A768" s="15" t="s">
        <v>174</v>
      </c>
      <c r="B768" s="13" t="s">
        <v>44</v>
      </c>
      <c r="C768" s="13" t="s">
        <v>7</v>
      </c>
      <c r="D768" s="13" t="s">
        <v>17</v>
      </c>
      <c r="E768" s="13" t="s">
        <v>343</v>
      </c>
      <c r="F768" s="13" t="s">
        <v>2</v>
      </c>
      <c r="G768" s="11">
        <f>G769</f>
        <v>26600</v>
      </c>
      <c r="H768" s="11">
        <f>H769</f>
        <v>23803.313999999998</v>
      </c>
      <c r="I768" s="11">
        <f t="shared" si="311"/>
        <v>23803.313999999998</v>
      </c>
      <c r="J768" s="11">
        <f t="shared" si="311"/>
        <v>23803.313999999998</v>
      </c>
    </row>
    <row r="769" spans="1:10" ht="47.25" outlineLevel="2" x14ac:dyDescent="0.25">
      <c r="A769" s="15" t="s">
        <v>63</v>
      </c>
      <c r="B769" s="13" t="s">
        <v>44</v>
      </c>
      <c r="C769" s="13" t="s">
        <v>7</v>
      </c>
      <c r="D769" s="13" t="s">
        <v>17</v>
      </c>
      <c r="E769" s="13" t="s">
        <v>343</v>
      </c>
      <c r="F769" s="13" t="s">
        <v>8</v>
      </c>
      <c r="G769" s="11">
        <v>26600</v>
      </c>
      <c r="H769" s="11">
        <f>22903.314+900</f>
        <v>23803.313999999998</v>
      </c>
      <c r="I769" s="11">
        <v>23803.313999999998</v>
      </c>
      <c r="J769" s="11">
        <v>23803.313999999998</v>
      </c>
    </row>
    <row r="770" spans="1:10" ht="189" hidden="1" outlineLevel="3" x14ac:dyDescent="0.25">
      <c r="A770" s="15" t="s">
        <v>175</v>
      </c>
      <c r="B770" s="13" t="s">
        <v>44</v>
      </c>
      <c r="C770" s="13" t="s">
        <v>7</v>
      </c>
      <c r="D770" s="13" t="s">
        <v>17</v>
      </c>
      <c r="E770" s="13" t="s">
        <v>344</v>
      </c>
      <c r="F770" s="13" t="s">
        <v>2</v>
      </c>
      <c r="G770" s="11">
        <f>G771</f>
        <v>0</v>
      </c>
      <c r="H770" s="11">
        <f>H771</f>
        <v>0</v>
      </c>
      <c r="I770" s="11">
        <f t="shared" ref="I770:J770" si="312">I771</f>
        <v>0</v>
      </c>
      <c r="J770" s="11">
        <f t="shared" si="312"/>
        <v>0</v>
      </c>
    </row>
    <row r="771" spans="1:10" ht="47.25" hidden="1" outlineLevel="4" x14ac:dyDescent="0.25">
      <c r="A771" s="15" t="s">
        <v>63</v>
      </c>
      <c r="B771" s="13" t="s">
        <v>44</v>
      </c>
      <c r="C771" s="13" t="s">
        <v>7</v>
      </c>
      <c r="D771" s="13" t="s">
        <v>17</v>
      </c>
      <c r="E771" s="13" t="s">
        <v>344</v>
      </c>
      <c r="F771" s="13" t="s">
        <v>8</v>
      </c>
      <c r="G771" s="11"/>
      <c r="H771" s="11"/>
      <c r="I771" s="11"/>
      <c r="J771" s="11"/>
    </row>
    <row r="772" spans="1:10" ht="173.25" outlineLevel="3" collapsed="1" x14ac:dyDescent="0.25">
      <c r="A772" s="15" t="s">
        <v>176</v>
      </c>
      <c r="B772" s="13" t="s">
        <v>44</v>
      </c>
      <c r="C772" s="13" t="s">
        <v>7</v>
      </c>
      <c r="D772" s="13" t="s">
        <v>17</v>
      </c>
      <c r="E772" s="13" t="s">
        <v>345</v>
      </c>
      <c r="F772" s="13" t="s">
        <v>2</v>
      </c>
      <c r="G772" s="11">
        <f>G773</f>
        <v>0</v>
      </c>
      <c r="H772" s="11">
        <f>H773</f>
        <v>1800</v>
      </c>
      <c r="I772" s="11">
        <f t="shared" ref="I772:J772" si="313">I773</f>
        <v>1800</v>
      </c>
      <c r="J772" s="11">
        <f t="shared" si="313"/>
        <v>1800</v>
      </c>
    </row>
    <row r="773" spans="1:10" ht="47.25" outlineLevel="4" x14ac:dyDescent="0.25">
      <c r="A773" s="15" t="s">
        <v>63</v>
      </c>
      <c r="B773" s="13" t="s">
        <v>44</v>
      </c>
      <c r="C773" s="13" t="s">
        <v>7</v>
      </c>
      <c r="D773" s="13" t="s">
        <v>17</v>
      </c>
      <c r="E773" s="13" t="s">
        <v>345</v>
      </c>
      <c r="F773" s="13" t="s">
        <v>8</v>
      </c>
      <c r="G773" s="11"/>
      <c r="H773" s="11">
        <v>1800</v>
      </c>
      <c r="I773" s="11">
        <v>1800</v>
      </c>
      <c r="J773" s="11">
        <v>1800</v>
      </c>
    </row>
    <row r="774" spans="1:10" ht="126" outlineLevel="4" x14ac:dyDescent="0.25">
      <c r="A774" s="15" t="s">
        <v>752</v>
      </c>
      <c r="B774" s="13" t="s">
        <v>44</v>
      </c>
      <c r="C774" s="13" t="s">
        <v>7</v>
      </c>
      <c r="D774" s="13" t="s">
        <v>17</v>
      </c>
      <c r="E774" s="13" t="s">
        <v>750</v>
      </c>
      <c r="F774" s="13" t="s">
        <v>2</v>
      </c>
      <c r="G774" s="11">
        <f>G775</f>
        <v>0</v>
      </c>
      <c r="H774" s="11">
        <f>H775</f>
        <v>2900</v>
      </c>
      <c r="I774" s="11">
        <f t="shared" ref="I774:J774" si="314">I775</f>
        <v>2900</v>
      </c>
      <c r="J774" s="11">
        <f t="shared" si="314"/>
        <v>2900</v>
      </c>
    </row>
    <row r="775" spans="1:10" ht="47.25" outlineLevel="4" x14ac:dyDescent="0.25">
      <c r="A775" s="15" t="s">
        <v>63</v>
      </c>
      <c r="B775" s="13" t="s">
        <v>44</v>
      </c>
      <c r="C775" s="13" t="s">
        <v>7</v>
      </c>
      <c r="D775" s="13" t="s">
        <v>17</v>
      </c>
      <c r="E775" s="13" t="s">
        <v>750</v>
      </c>
      <c r="F775" s="13" t="s">
        <v>8</v>
      </c>
      <c r="G775" s="11"/>
      <c r="H775" s="11">
        <v>2900</v>
      </c>
      <c r="I775" s="11">
        <v>2900</v>
      </c>
      <c r="J775" s="11">
        <v>2900</v>
      </c>
    </row>
    <row r="776" spans="1:10" ht="63" outlineLevel="4" x14ac:dyDescent="0.25">
      <c r="A776" s="12" t="s">
        <v>494</v>
      </c>
      <c r="B776" s="13" t="s">
        <v>44</v>
      </c>
      <c r="C776" s="13" t="s">
        <v>7</v>
      </c>
      <c r="D776" s="13" t="s">
        <v>17</v>
      </c>
      <c r="E776" s="13" t="s">
        <v>679</v>
      </c>
      <c r="F776" s="13" t="s">
        <v>2</v>
      </c>
      <c r="G776" s="11">
        <f>G777+G779+G781</f>
        <v>0</v>
      </c>
      <c r="H776" s="11">
        <f>H777+H779+H781</f>
        <v>46303.61</v>
      </c>
      <c r="I776" s="11">
        <f t="shared" ref="I776:J776" si="315">I777+I779+I781</f>
        <v>46303.61</v>
      </c>
      <c r="J776" s="11">
        <f t="shared" si="315"/>
        <v>46217.923999999999</v>
      </c>
    </row>
    <row r="777" spans="1:10" ht="31.5" outlineLevel="4" x14ac:dyDescent="0.25">
      <c r="A777" s="15" t="s">
        <v>753</v>
      </c>
      <c r="B777" s="13" t="s">
        <v>44</v>
      </c>
      <c r="C777" s="13" t="s">
        <v>7</v>
      </c>
      <c r="D777" s="13" t="s">
        <v>17</v>
      </c>
      <c r="E777" s="13" t="s">
        <v>751</v>
      </c>
      <c r="F777" s="13" t="s">
        <v>2</v>
      </c>
      <c r="G777" s="11">
        <f>G778</f>
        <v>0</v>
      </c>
      <c r="H777" s="11">
        <f>H778</f>
        <v>9243.61</v>
      </c>
      <c r="I777" s="11">
        <f t="shared" ref="I777:J777" si="316">I778</f>
        <v>9243.61</v>
      </c>
      <c r="J777" s="11">
        <f t="shared" si="316"/>
        <v>9243.5849999999991</v>
      </c>
    </row>
    <row r="778" spans="1:10" ht="47.25" outlineLevel="4" x14ac:dyDescent="0.25">
      <c r="A778" s="15" t="s">
        <v>63</v>
      </c>
      <c r="B778" s="13" t="s">
        <v>44</v>
      </c>
      <c r="C778" s="13" t="s">
        <v>7</v>
      </c>
      <c r="D778" s="13" t="s">
        <v>17</v>
      </c>
      <c r="E778" s="13" t="s">
        <v>751</v>
      </c>
      <c r="F778" s="13" t="s">
        <v>8</v>
      </c>
      <c r="G778" s="11"/>
      <c r="H778" s="11">
        <v>9243.61</v>
      </c>
      <c r="I778" s="11">
        <v>9243.61</v>
      </c>
      <c r="J778" s="11">
        <v>9243.5849999999991</v>
      </c>
    </row>
    <row r="779" spans="1:10" ht="94.5" outlineLevel="2" x14ac:dyDescent="0.25">
      <c r="A779" s="15" t="s">
        <v>177</v>
      </c>
      <c r="B779" s="13" t="s">
        <v>44</v>
      </c>
      <c r="C779" s="13" t="s">
        <v>7</v>
      </c>
      <c r="D779" s="13" t="s">
        <v>17</v>
      </c>
      <c r="E779" s="13" t="s">
        <v>346</v>
      </c>
      <c r="F779" s="13" t="s">
        <v>2</v>
      </c>
      <c r="G779" s="11">
        <f>G780</f>
        <v>0</v>
      </c>
      <c r="H779" s="11">
        <f>H780</f>
        <v>37060</v>
      </c>
      <c r="I779" s="11">
        <f t="shared" ref="I779:J779" si="317">I780</f>
        <v>37060</v>
      </c>
      <c r="J779" s="11">
        <f t="shared" si="317"/>
        <v>36974.339</v>
      </c>
    </row>
    <row r="780" spans="1:10" ht="47.25" outlineLevel="2" x14ac:dyDescent="0.25">
      <c r="A780" s="15" t="s">
        <v>63</v>
      </c>
      <c r="B780" s="13" t="s">
        <v>44</v>
      </c>
      <c r="C780" s="13" t="s">
        <v>7</v>
      </c>
      <c r="D780" s="13" t="s">
        <v>17</v>
      </c>
      <c r="E780" s="13" t="s">
        <v>346</v>
      </c>
      <c r="F780" s="13" t="s">
        <v>8</v>
      </c>
      <c r="G780" s="11"/>
      <c r="H780" s="11">
        <v>37060</v>
      </c>
      <c r="I780" s="11">
        <v>37060</v>
      </c>
      <c r="J780" s="11">
        <v>36974.339</v>
      </c>
    </row>
    <row r="781" spans="1:10" ht="63" hidden="1" outlineLevel="2" x14ac:dyDescent="0.25">
      <c r="A781" s="15" t="s">
        <v>178</v>
      </c>
      <c r="B781" s="13" t="s">
        <v>44</v>
      </c>
      <c r="C781" s="13" t="s">
        <v>7</v>
      </c>
      <c r="D781" s="13" t="s">
        <v>17</v>
      </c>
      <c r="E781" s="13" t="s">
        <v>595</v>
      </c>
      <c r="F781" s="13" t="s">
        <v>2</v>
      </c>
      <c r="G781" s="11">
        <f>G782</f>
        <v>0</v>
      </c>
      <c r="H781" s="11">
        <f>H782</f>
        <v>0</v>
      </c>
      <c r="I781" s="11">
        <f t="shared" ref="I781:J781" si="318">I782</f>
        <v>0</v>
      </c>
      <c r="J781" s="11">
        <f t="shared" si="318"/>
        <v>0</v>
      </c>
    </row>
    <row r="782" spans="1:10" ht="47.25" hidden="1" outlineLevel="2" x14ac:dyDescent="0.25">
      <c r="A782" s="15" t="s">
        <v>63</v>
      </c>
      <c r="B782" s="13" t="s">
        <v>44</v>
      </c>
      <c r="C782" s="13" t="s">
        <v>7</v>
      </c>
      <c r="D782" s="13" t="s">
        <v>17</v>
      </c>
      <c r="E782" s="13" t="s">
        <v>595</v>
      </c>
      <c r="F782" s="13" t="s">
        <v>8</v>
      </c>
      <c r="G782" s="11"/>
      <c r="H782" s="11"/>
      <c r="I782" s="11"/>
      <c r="J782" s="11"/>
    </row>
    <row r="783" spans="1:10" ht="31.5" hidden="1" outlineLevel="2" x14ac:dyDescent="0.25">
      <c r="A783" s="15" t="s">
        <v>87</v>
      </c>
      <c r="B783" s="13" t="s">
        <v>44</v>
      </c>
      <c r="C783" s="13" t="s">
        <v>7</v>
      </c>
      <c r="D783" s="13" t="s">
        <v>21</v>
      </c>
      <c r="E783" s="13" t="s">
        <v>248</v>
      </c>
      <c r="F783" s="13" t="s">
        <v>2</v>
      </c>
      <c r="G783" s="11">
        <f>G784</f>
        <v>0</v>
      </c>
      <c r="H783" s="11">
        <f>H784</f>
        <v>0</v>
      </c>
      <c r="I783" s="11">
        <f t="shared" ref="I783:J784" si="319">I784</f>
        <v>0</v>
      </c>
      <c r="J783" s="11">
        <f t="shared" si="319"/>
        <v>0</v>
      </c>
    </row>
    <row r="784" spans="1:10" ht="94.5" hidden="1" outlineLevel="3" x14ac:dyDescent="0.25">
      <c r="A784" s="15" t="s">
        <v>179</v>
      </c>
      <c r="B784" s="13" t="s">
        <v>44</v>
      </c>
      <c r="C784" s="13" t="s">
        <v>7</v>
      </c>
      <c r="D784" s="13" t="s">
        <v>21</v>
      </c>
      <c r="E784" s="13" t="s">
        <v>533</v>
      </c>
      <c r="F784" s="13" t="s">
        <v>2</v>
      </c>
      <c r="G784" s="11">
        <f>G785</f>
        <v>0</v>
      </c>
      <c r="H784" s="11">
        <f>H785</f>
        <v>0</v>
      </c>
      <c r="I784" s="11">
        <f t="shared" si="319"/>
        <v>0</v>
      </c>
      <c r="J784" s="11">
        <f t="shared" si="319"/>
        <v>0</v>
      </c>
    </row>
    <row r="785" spans="1:10" ht="47.25" hidden="1" outlineLevel="4" x14ac:dyDescent="0.25">
      <c r="A785" s="15" t="s">
        <v>63</v>
      </c>
      <c r="B785" s="13" t="s">
        <v>44</v>
      </c>
      <c r="C785" s="13" t="s">
        <v>7</v>
      </c>
      <c r="D785" s="13" t="s">
        <v>21</v>
      </c>
      <c r="E785" s="13" t="s">
        <v>533</v>
      </c>
      <c r="F785" s="13" t="s">
        <v>8</v>
      </c>
      <c r="G785" s="11"/>
      <c r="H785" s="11"/>
      <c r="I785" s="11"/>
      <c r="J785" s="11"/>
    </row>
    <row r="786" spans="1:10" outlineLevel="3" collapsed="1" x14ac:dyDescent="0.25">
      <c r="A786" s="15" t="s">
        <v>653</v>
      </c>
      <c r="B786" s="13" t="s">
        <v>44</v>
      </c>
      <c r="C786" s="13" t="s">
        <v>11</v>
      </c>
      <c r="D786" s="13" t="s">
        <v>1</v>
      </c>
      <c r="E786" s="13" t="s">
        <v>248</v>
      </c>
      <c r="F786" s="13" t="s">
        <v>2</v>
      </c>
      <c r="G786" s="11">
        <f>G787+G810+G827+G837</f>
        <v>5517.02</v>
      </c>
      <c r="H786" s="11">
        <f>H787+H810+H827+H837</f>
        <v>314829.06699999998</v>
      </c>
      <c r="I786" s="11">
        <f t="shared" ref="I786:J786" si="320">I787+I810+I827+I837</f>
        <v>314829.06699999998</v>
      </c>
      <c r="J786" s="11">
        <f t="shared" si="320"/>
        <v>197659.20600000003</v>
      </c>
    </row>
    <row r="787" spans="1:10" outlineLevel="4" x14ac:dyDescent="0.25">
      <c r="A787" s="15" t="s">
        <v>180</v>
      </c>
      <c r="B787" s="13" t="s">
        <v>44</v>
      </c>
      <c r="C787" s="13" t="s">
        <v>11</v>
      </c>
      <c r="D787" s="13" t="s">
        <v>3</v>
      </c>
      <c r="E787" s="13" t="s">
        <v>248</v>
      </c>
      <c r="F787" s="13" t="s">
        <v>2</v>
      </c>
      <c r="G787" s="11">
        <f>G788</f>
        <v>149.52000000000001</v>
      </c>
      <c r="H787" s="11">
        <f>H788</f>
        <v>286521.36200000002</v>
      </c>
      <c r="I787" s="11">
        <f t="shared" ref="I787:J787" si="321">I788</f>
        <v>286521.36200000002</v>
      </c>
      <c r="J787" s="11">
        <f t="shared" si="321"/>
        <v>169358.22400000002</v>
      </c>
    </row>
    <row r="788" spans="1:10" ht="63" outlineLevel="4" x14ac:dyDescent="0.25">
      <c r="A788" s="24" t="s">
        <v>644</v>
      </c>
      <c r="B788" s="13" t="s">
        <v>44</v>
      </c>
      <c r="C788" s="13" t="s">
        <v>11</v>
      </c>
      <c r="D788" s="13" t="s">
        <v>3</v>
      </c>
      <c r="E788" s="13" t="s">
        <v>576</v>
      </c>
      <c r="F788" s="13" t="s">
        <v>2</v>
      </c>
      <c r="G788" s="11">
        <f>G789+G806+G808+G800+G802+G804</f>
        <v>149.52000000000001</v>
      </c>
      <c r="H788" s="11">
        <f>H789+H806+H808+H800+H802+H804</f>
        <v>286521.36200000002</v>
      </c>
      <c r="I788" s="11">
        <f t="shared" ref="I788:J788" si="322">I789+I806+I808+I800+I802+I804</f>
        <v>286521.36200000002</v>
      </c>
      <c r="J788" s="11">
        <f t="shared" si="322"/>
        <v>169358.22400000002</v>
      </c>
    </row>
    <row r="789" spans="1:10" ht="173.25" outlineLevel="2" x14ac:dyDescent="0.25">
      <c r="A789" s="24" t="s">
        <v>597</v>
      </c>
      <c r="B789" s="13" t="s">
        <v>44</v>
      </c>
      <c r="C789" s="13" t="s">
        <v>11</v>
      </c>
      <c r="D789" s="13" t="s">
        <v>3</v>
      </c>
      <c r="E789" s="13" t="s">
        <v>596</v>
      </c>
      <c r="F789" s="13" t="s">
        <v>2</v>
      </c>
      <c r="G789" s="11">
        <f>G793+G790+G797</f>
        <v>149.52000000000001</v>
      </c>
      <c r="H789" s="11">
        <f>H793+H790+H797</f>
        <v>284223.36200000002</v>
      </c>
      <c r="I789" s="11">
        <f t="shared" ref="I789:J789" si="323">I793+I790+I797</f>
        <v>284223.36200000002</v>
      </c>
      <c r="J789" s="11">
        <f t="shared" si="323"/>
        <v>168050.22400000002</v>
      </c>
    </row>
    <row r="790" spans="1:10" ht="99" customHeight="1" outlineLevel="2" x14ac:dyDescent="0.25">
      <c r="A790" s="24" t="s">
        <v>755</v>
      </c>
      <c r="B790" s="13" t="s">
        <v>44</v>
      </c>
      <c r="C790" s="13" t="s">
        <v>11</v>
      </c>
      <c r="D790" s="13" t="s">
        <v>3</v>
      </c>
      <c r="E790" s="13" t="s">
        <v>754</v>
      </c>
      <c r="F790" s="13" t="s">
        <v>2</v>
      </c>
      <c r="G790" s="11">
        <f>SUM(G791:G792)</f>
        <v>0</v>
      </c>
      <c r="H790" s="11">
        <f>SUM(H791:H792)</f>
        <v>169128.33000000002</v>
      </c>
      <c r="I790" s="11">
        <f t="shared" ref="I790:J790" si="324">SUM(I791:I792)</f>
        <v>169128.33000000002</v>
      </c>
      <c r="J790" s="11">
        <f t="shared" si="324"/>
        <v>80694.938000000009</v>
      </c>
    </row>
    <row r="791" spans="1:10" ht="63" outlineLevel="2" x14ac:dyDescent="0.25">
      <c r="A791" s="24" t="s">
        <v>182</v>
      </c>
      <c r="B791" s="13" t="s">
        <v>44</v>
      </c>
      <c r="C791" s="13" t="s">
        <v>11</v>
      </c>
      <c r="D791" s="13" t="s">
        <v>3</v>
      </c>
      <c r="E791" s="13" t="s">
        <v>754</v>
      </c>
      <c r="F791" s="13" t="s">
        <v>47</v>
      </c>
      <c r="G791" s="11"/>
      <c r="H791" s="11">
        <v>77426.385999999999</v>
      </c>
      <c r="I791" s="11">
        <v>77426.385999999999</v>
      </c>
      <c r="J791" s="11">
        <v>12684.371999999999</v>
      </c>
    </row>
    <row r="792" spans="1:10" ht="63" outlineLevel="2" x14ac:dyDescent="0.25">
      <c r="A792" s="24" t="s">
        <v>184</v>
      </c>
      <c r="B792" s="13" t="s">
        <v>44</v>
      </c>
      <c r="C792" s="13" t="s">
        <v>11</v>
      </c>
      <c r="D792" s="13" t="s">
        <v>3</v>
      </c>
      <c r="E792" s="13" t="s">
        <v>754</v>
      </c>
      <c r="F792" s="13" t="s">
        <v>48</v>
      </c>
      <c r="G792" s="11"/>
      <c r="H792" s="11">
        <v>91701.944000000003</v>
      </c>
      <c r="I792" s="11">
        <v>91701.944000000003</v>
      </c>
      <c r="J792" s="11">
        <v>68010.566000000006</v>
      </c>
    </row>
    <row r="793" spans="1:10" ht="141.75" outlineLevel="3" x14ac:dyDescent="0.25">
      <c r="A793" s="15" t="s">
        <v>664</v>
      </c>
      <c r="B793" s="13" t="s">
        <v>44</v>
      </c>
      <c r="C793" s="13" t="s">
        <v>11</v>
      </c>
      <c r="D793" s="13" t="s">
        <v>3</v>
      </c>
      <c r="E793" s="13" t="s">
        <v>663</v>
      </c>
      <c r="F793" s="13" t="s">
        <v>2</v>
      </c>
      <c r="G793" s="11">
        <f>SUM(G794:G796)</f>
        <v>149.52000000000001</v>
      </c>
      <c r="H793" s="11">
        <f>SUM(H794:H796)</f>
        <v>59739.47</v>
      </c>
      <c r="I793" s="11">
        <f t="shared" ref="I793:J793" si="325">SUM(I794:I796)</f>
        <v>59739.47</v>
      </c>
      <c r="J793" s="11">
        <f t="shared" si="325"/>
        <v>38394.024000000005</v>
      </c>
    </row>
    <row r="794" spans="1:10" ht="47.25" outlineLevel="3" x14ac:dyDescent="0.25">
      <c r="A794" s="15" t="s">
        <v>63</v>
      </c>
      <c r="B794" s="13" t="s">
        <v>44</v>
      </c>
      <c r="C794" s="13" t="s">
        <v>11</v>
      </c>
      <c r="D794" s="13" t="s">
        <v>3</v>
      </c>
      <c r="E794" s="13" t="s">
        <v>663</v>
      </c>
      <c r="F794" s="13" t="s">
        <v>8</v>
      </c>
      <c r="G794" s="11">
        <v>149.52000000000001</v>
      </c>
      <c r="H794" s="11">
        <f>149.52+778-927.52</f>
        <v>0</v>
      </c>
      <c r="I794" s="11"/>
      <c r="J794" s="11"/>
    </row>
    <row r="795" spans="1:10" ht="63" outlineLevel="3" x14ac:dyDescent="0.25">
      <c r="A795" s="24" t="s">
        <v>182</v>
      </c>
      <c r="B795" s="13" t="s">
        <v>44</v>
      </c>
      <c r="C795" s="13" t="s">
        <v>11</v>
      </c>
      <c r="D795" s="13" t="s">
        <v>3</v>
      </c>
      <c r="E795" s="13" t="s">
        <v>663</v>
      </c>
      <c r="F795" s="13" t="s">
        <v>47</v>
      </c>
      <c r="G795" s="11"/>
      <c r="H795" s="11">
        <v>26709.923999999999</v>
      </c>
      <c r="I795" s="11">
        <v>26709.923999999999</v>
      </c>
      <c r="J795" s="11">
        <v>5364.4780000000001</v>
      </c>
    </row>
    <row r="796" spans="1:10" ht="63" outlineLevel="3" x14ac:dyDescent="0.25">
      <c r="A796" s="24" t="s">
        <v>184</v>
      </c>
      <c r="B796" s="13" t="s">
        <v>44</v>
      </c>
      <c r="C796" s="13" t="s">
        <v>11</v>
      </c>
      <c r="D796" s="13" t="s">
        <v>3</v>
      </c>
      <c r="E796" s="13" t="s">
        <v>663</v>
      </c>
      <c r="F796" s="13" t="s">
        <v>48</v>
      </c>
      <c r="G796" s="11"/>
      <c r="H796" s="11">
        <v>33029.546000000002</v>
      </c>
      <c r="I796" s="11">
        <v>33029.546000000002</v>
      </c>
      <c r="J796" s="11">
        <v>33029.546000000002</v>
      </c>
    </row>
    <row r="797" spans="1:10" ht="94.5" outlineLevel="3" x14ac:dyDescent="0.25">
      <c r="A797" s="24" t="s">
        <v>759</v>
      </c>
      <c r="B797" s="13" t="s">
        <v>44</v>
      </c>
      <c r="C797" s="13" t="s">
        <v>11</v>
      </c>
      <c r="D797" s="13" t="s">
        <v>3</v>
      </c>
      <c r="E797" s="13" t="s">
        <v>756</v>
      </c>
      <c r="F797" s="13" t="s">
        <v>2</v>
      </c>
      <c r="G797" s="11">
        <f>SUM(G798:G799)</f>
        <v>0</v>
      </c>
      <c r="H797" s="11">
        <f>SUM(H798:H799)</f>
        <v>55355.562000000005</v>
      </c>
      <c r="I797" s="11">
        <f t="shared" ref="I797:J797" si="326">SUM(I798:I799)</f>
        <v>55355.562000000005</v>
      </c>
      <c r="J797" s="11">
        <f t="shared" si="326"/>
        <v>48961.262000000002</v>
      </c>
    </row>
    <row r="798" spans="1:10" ht="63" outlineLevel="3" x14ac:dyDescent="0.25">
      <c r="A798" s="24" t="s">
        <v>182</v>
      </c>
      <c r="B798" s="13" t="s">
        <v>44</v>
      </c>
      <c r="C798" s="13" t="s">
        <v>11</v>
      </c>
      <c r="D798" s="13" t="s">
        <v>3</v>
      </c>
      <c r="E798" s="13" t="s">
        <v>756</v>
      </c>
      <c r="F798" s="13" t="s">
        <v>47</v>
      </c>
      <c r="G798" s="11"/>
      <c r="H798" s="11">
        <v>18845.787</v>
      </c>
      <c r="I798" s="11">
        <v>18845.787</v>
      </c>
      <c r="J798" s="11">
        <v>18845.774000000001</v>
      </c>
    </row>
    <row r="799" spans="1:10" ht="63" outlineLevel="3" x14ac:dyDescent="0.25">
      <c r="A799" s="24" t="s">
        <v>184</v>
      </c>
      <c r="B799" s="13" t="s">
        <v>44</v>
      </c>
      <c r="C799" s="13" t="s">
        <v>11</v>
      </c>
      <c r="D799" s="13" t="s">
        <v>3</v>
      </c>
      <c r="E799" s="13" t="s">
        <v>756</v>
      </c>
      <c r="F799" s="13" t="s">
        <v>48</v>
      </c>
      <c r="G799" s="11"/>
      <c r="H799" s="11">
        <v>36509.775000000001</v>
      </c>
      <c r="I799" s="11">
        <v>36509.775000000001</v>
      </c>
      <c r="J799" s="11">
        <v>30115.488000000001</v>
      </c>
    </row>
    <row r="800" spans="1:10" ht="47.25" hidden="1" outlineLevel="3" x14ac:dyDescent="0.25">
      <c r="A800" s="24" t="s">
        <v>760</v>
      </c>
      <c r="B800" s="13" t="s">
        <v>44</v>
      </c>
      <c r="C800" s="13" t="s">
        <v>11</v>
      </c>
      <c r="D800" s="13" t="s">
        <v>3</v>
      </c>
      <c r="E800" s="13" t="s">
        <v>757</v>
      </c>
      <c r="F800" s="13" t="s">
        <v>2</v>
      </c>
      <c r="G800" s="11">
        <f>G801</f>
        <v>0</v>
      </c>
      <c r="H800" s="11">
        <f>H801</f>
        <v>0</v>
      </c>
      <c r="I800" s="11">
        <f t="shared" ref="I800:J800" si="327">I801</f>
        <v>0</v>
      </c>
      <c r="J800" s="11">
        <f t="shared" si="327"/>
        <v>0</v>
      </c>
    </row>
    <row r="801" spans="1:10" ht="63" hidden="1" outlineLevel="3" x14ac:dyDescent="0.25">
      <c r="A801" s="24" t="s">
        <v>182</v>
      </c>
      <c r="B801" s="13" t="s">
        <v>44</v>
      </c>
      <c r="C801" s="13" t="s">
        <v>11</v>
      </c>
      <c r="D801" s="13" t="s">
        <v>3</v>
      </c>
      <c r="E801" s="13" t="s">
        <v>757</v>
      </c>
      <c r="F801" s="13" t="s">
        <v>47</v>
      </c>
      <c r="G801" s="11"/>
      <c r="H801" s="11">
        <v>0</v>
      </c>
      <c r="I801" s="11"/>
      <c r="J801" s="11"/>
    </row>
    <row r="802" spans="1:10" ht="110.25" outlineLevel="3" x14ac:dyDescent="0.25">
      <c r="A802" s="24" t="s">
        <v>761</v>
      </c>
      <c r="B802" s="13" t="s">
        <v>44</v>
      </c>
      <c r="C802" s="13" t="s">
        <v>11</v>
      </c>
      <c r="D802" s="13" t="s">
        <v>3</v>
      </c>
      <c r="E802" s="13" t="s">
        <v>758</v>
      </c>
      <c r="F802" s="13" t="s">
        <v>2</v>
      </c>
      <c r="G802" s="11">
        <f>G803</f>
        <v>0</v>
      </c>
      <c r="H802" s="11">
        <f>H803</f>
        <v>2250</v>
      </c>
      <c r="I802" s="11">
        <f t="shared" ref="I802:J802" si="328">I803</f>
        <v>2250</v>
      </c>
      <c r="J802" s="11">
        <f t="shared" si="328"/>
        <v>1260</v>
      </c>
    </row>
    <row r="803" spans="1:10" ht="63" outlineLevel="3" x14ac:dyDescent="0.25">
      <c r="A803" s="24" t="s">
        <v>182</v>
      </c>
      <c r="B803" s="13" t="s">
        <v>44</v>
      </c>
      <c r="C803" s="13" t="s">
        <v>11</v>
      </c>
      <c r="D803" s="13" t="s">
        <v>3</v>
      </c>
      <c r="E803" s="13" t="s">
        <v>758</v>
      </c>
      <c r="F803" s="13" t="s">
        <v>47</v>
      </c>
      <c r="G803" s="11"/>
      <c r="H803" s="11">
        <v>2250</v>
      </c>
      <c r="I803" s="11">
        <v>2250</v>
      </c>
      <c r="J803" s="11">
        <v>1260</v>
      </c>
    </row>
    <row r="804" spans="1:10" ht="110.25" outlineLevel="3" x14ac:dyDescent="0.25">
      <c r="A804" s="24" t="s">
        <v>789</v>
      </c>
      <c r="B804" s="13" t="s">
        <v>44</v>
      </c>
      <c r="C804" s="13" t="s">
        <v>11</v>
      </c>
      <c r="D804" s="13" t="s">
        <v>3</v>
      </c>
      <c r="E804" s="13" t="s">
        <v>788</v>
      </c>
      <c r="F804" s="13" t="s">
        <v>2</v>
      </c>
      <c r="G804" s="11">
        <f>G805</f>
        <v>0</v>
      </c>
      <c r="H804" s="11">
        <f>H805</f>
        <v>48</v>
      </c>
      <c r="I804" s="11">
        <f t="shared" ref="I804:J804" si="329">I805</f>
        <v>48</v>
      </c>
      <c r="J804" s="11">
        <f t="shared" si="329"/>
        <v>48</v>
      </c>
    </row>
    <row r="805" spans="1:10" ht="63" outlineLevel="3" x14ac:dyDescent="0.25">
      <c r="A805" s="24" t="s">
        <v>182</v>
      </c>
      <c r="B805" s="13" t="s">
        <v>44</v>
      </c>
      <c r="C805" s="13" t="s">
        <v>11</v>
      </c>
      <c r="D805" s="13" t="s">
        <v>3</v>
      </c>
      <c r="E805" s="13" t="s">
        <v>788</v>
      </c>
      <c r="F805" s="13" t="s">
        <v>47</v>
      </c>
      <c r="G805" s="11"/>
      <c r="H805" s="11">
        <v>48</v>
      </c>
      <c r="I805" s="11">
        <v>48</v>
      </c>
      <c r="J805" s="11">
        <v>48</v>
      </c>
    </row>
    <row r="806" spans="1:10" ht="283.5" hidden="1" outlineLevel="3" x14ac:dyDescent="0.25">
      <c r="A806" s="15" t="s">
        <v>181</v>
      </c>
      <c r="B806" s="13" t="s">
        <v>44</v>
      </c>
      <c r="C806" s="13" t="s">
        <v>11</v>
      </c>
      <c r="D806" s="13" t="s">
        <v>3</v>
      </c>
      <c r="E806" s="13" t="s">
        <v>577</v>
      </c>
      <c r="F806" s="13" t="s">
        <v>2</v>
      </c>
      <c r="G806" s="11">
        <f>G807</f>
        <v>0</v>
      </c>
      <c r="H806" s="11">
        <f>H807</f>
        <v>0</v>
      </c>
      <c r="I806" s="11">
        <f t="shared" ref="I806:J806" si="330">I807</f>
        <v>0</v>
      </c>
      <c r="J806" s="11">
        <f t="shared" si="330"/>
        <v>0</v>
      </c>
    </row>
    <row r="807" spans="1:10" ht="63" hidden="1" outlineLevel="4" x14ac:dyDescent="0.25">
      <c r="A807" s="15" t="s">
        <v>182</v>
      </c>
      <c r="B807" s="13" t="s">
        <v>44</v>
      </c>
      <c r="C807" s="13" t="s">
        <v>11</v>
      </c>
      <c r="D807" s="13" t="s">
        <v>3</v>
      </c>
      <c r="E807" s="13" t="s">
        <v>577</v>
      </c>
      <c r="F807" s="13" t="s">
        <v>47</v>
      </c>
      <c r="G807" s="11"/>
      <c r="H807" s="11"/>
      <c r="I807" s="11"/>
      <c r="J807" s="11"/>
    </row>
    <row r="808" spans="1:10" ht="189" hidden="1" outlineLevel="4" x14ac:dyDescent="0.25">
      <c r="A808" s="15" t="s">
        <v>183</v>
      </c>
      <c r="B808" s="13" t="s">
        <v>44</v>
      </c>
      <c r="C808" s="13" t="s">
        <v>11</v>
      </c>
      <c r="D808" s="13" t="s">
        <v>3</v>
      </c>
      <c r="E808" s="13" t="s">
        <v>578</v>
      </c>
      <c r="F808" s="13" t="s">
        <v>2</v>
      </c>
      <c r="G808" s="11">
        <f>G809</f>
        <v>0</v>
      </c>
      <c r="H808" s="11">
        <f>H809</f>
        <v>0</v>
      </c>
      <c r="I808" s="11">
        <f t="shared" ref="I808:J808" si="331">I809</f>
        <v>0</v>
      </c>
      <c r="J808" s="11">
        <f t="shared" si="331"/>
        <v>0</v>
      </c>
    </row>
    <row r="809" spans="1:10" ht="63" hidden="1" outlineLevel="4" x14ac:dyDescent="0.25">
      <c r="A809" s="15" t="s">
        <v>184</v>
      </c>
      <c r="B809" s="13" t="s">
        <v>44</v>
      </c>
      <c r="C809" s="13" t="s">
        <v>11</v>
      </c>
      <c r="D809" s="13" t="s">
        <v>3</v>
      </c>
      <c r="E809" s="13" t="s">
        <v>578</v>
      </c>
      <c r="F809" s="13" t="s">
        <v>48</v>
      </c>
      <c r="G809" s="11"/>
      <c r="H809" s="11"/>
      <c r="I809" s="11"/>
      <c r="J809" s="11"/>
    </row>
    <row r="810" spans="1:10" outlineLevel="4" x14ac:dyDescent="0.25">
      <c r="A810" s="15" t="s">
        <v>88</v>
      </c>
      <c r="B810" s="13" t="s">
        <v>44</v>
      </c>
      <c r="C810" s="13" t="s">
        <v>11</v>
      </c>
      <c r="D810" s="13" t="s">
        <v>4</v>
      </c>
      <c r="E810" s="13" t="s">
        <v>248</v>
      </c>
      <c r="F810" s="13" t="s">
        <v>2</v>
      </c>
      <c r="G810" s="11">
        <f>G813+G824</f>
        <v>1005.7</v>
      </c>
      <c r="H810" s="11">
        <f>H813+H824</f>
        <v>19915.711000000003</v>
      </c>
      <c r="I810" s="11">
        <f t="shared" ref="I810:J810" si="332">I813+I824</f>
        <v>19915.711000000003</v>
      </c>
      <c r="J810" s="11">
        <f t="shared" si="332"/>
        <v>19909.637000000002</v>
      </c>
    </row>
    <row r="811" spans="1:10" ht="126" hidden="1" outlineLevel="4" x14ac:dyDescent="0.25">
      <c r="A811" s="15" t="s">
        <v>185</v>
      </c>
      <c r="B811" s="13" t="s">
        <v>44</v>
      </c>
      <c r="C811" s="13" t="s">
        <v>11</v>
      </c>
      <c r="D811" s="13" t="s">
        <v>4</v>
      </c>
      <c r="E811" s="13" t="s">
        <v>347</v>
      </c>
      <c r="F811" s="13" t="s">
        <v>2</v>
      </c>
      <c r="G811" s="11">
        <f>G812</f>
        <v>0</v>
      </c>
      <c r="H811" s="11">
        <f>H812</f>
        <v>0</v>
      </c>
      <c r="I811" s="11">
        <f t="shared" ref="I811:J811" si="333">I812</f>
        <v>0</v>
      </c>
      <c r="J811" s="11">
        <f t="shared" si="333"/>
        <v>0</v>
      </c>
    </row>
    <row r="812" spans="1:10" ht="47.25" hidden="1" outlineLevel="4" x14ac:dyDescent="0.25">
      <c r="A812" s="15" t="s">
        <v>63</v>
      </c>
      <c r="B812" s="13" t="s">
        <v>44</v>
      </c>
      <c r="C812" s="13" t="s">
        <v>11</v>
      </c>
      <c r="D812" s="13" t="s">
        <v>4</v>
      </c>
      <c r="E812" s="13" t="s">
        <v>347</v>
      </c>
      <c r="F812" s="13" t="s">
        <v>8</v>
      </c>
      <c r="G812" s="11"/>
      <c r="H812" s="11"/>
      <c r="I812" s="11"/>
      <c r="J812" s="11"/>
    </row>
    <row r="813" spans="1:10" ht="78.75" outlineLevel="4" x14ac:dyDescent="0.25">
      <c r="A813" s="12" t="s">
        <v>428</v>
      </c>
      <c r="B813" s="13" t="s">
        <v>44</v>
      </c>
      <c r="C813" s="13" t="s">
        <v>11</v>
      </c>
      <c r="D813" s="13" t="s">
        <v>4</v>
      </c>
      <c r="E813" s="13" t="s">
        <v>542</v>
      </c>
      <c r="F813" s="13" t="s">
        <v>2</v>
      </c>
      <c r="G813" s="11">
        <f>G814</f>
        <v>1005.7</v>
      </c>
      <c r="H813" s="11">
        <f>H814</f>
        <v>19912.511000000002</v>
      </c>
      <c r="I813" s="11">
        <f t="shared" ref="I813:J813" si="334">I814</f>
        <v>19912.511000000002</v>
      </c>
      <c r="J813" s="11">
        <f t="shared" si="334"/>
        <v>19909.637000000002</v>
      </c>
    </row>
    <row r="814" spans="1:10" ht="110.25" outlineLevel="1" x14ac:dyDescent="0.25">
      <c r="A814" s="12" t="s">
        <v>429</v>
      </c>
      <c r="B814" s="13" t="s">
        <v>44</v>
      </c>
      <c r="C814" s="13" t="s">
        <v>11</v>
      </c>
      <c r="D814" s="13" t="s">
        <v>4</v>
      </c>
      <c r="E814" s="13" t="s">
        <v>543</v>
      </c>
      <c r="F814" s="13" t="s">
        <v>2</v>
      </c>
      <c r="G814" s="11">
        <f>G815+G819+G821</f>
        <v>1005.7</v>
      </c>
      <c r="H814" s="11">
        <f>H815+H819+H821</f>
        <v>19912.511000000002</v>
      </c>
      <c r="I814" s="11">
        <f t="shared" ref="I814:J814" si="335">I815+I819+I821</f>
        <v>19912.511000000002</v>
      </c>
      <c r="J814" s="11">
        <f t="shared" si="335"/>
        <v>19909.637000000002</v>
      </c>
    </row>
    <row r="815" spans="1:10" ht="157.5" outlineLevel="2" x14ac:dyDescent="0.25">
      <c r="A815" s="15" t="s">
        <v>91</v>
      </c>
      <c r="B815" s="13" t="s">
        <v>44</v>
      </c>
      <c r="C815" s="13" t="s">
        <v>11</v>
      </c>
      <c r="D815" s="13" t="s">
        <v>4</v>
      </c>
      <c r="E815" s="13" t="s">
        <v>283</v>
      </c>
      <c r="F815" s="13" t="s">
        <v>2</v>
      </c>
      <c r="G815" s="11">
        <f>SUM(G816:G818)</f>
        <v>1005.7</v>
      </c>
      <c r="H815" s="11">
        <f>SUM(H816:H818)</f>
        <v>1006.8909999999997</v>
      </c>
      <c r="I815" s="11">
        <f t="shared" ref="I815:J815" si="336">SUM(I816:I818)</f>
        <v>1006.891</v>
      </c>
      <c r="J815" s="11">
        <f t="shared" si="336"/>
        <v>1005.0609999999999</v>
      </c>
    </row>
    <row r="816" spans="1:10" ht="63" outlineLevel="2" x14ac:dyDescent="0.25">
      <c r="A816" s="15" t="s">
        <v>143</v>
      </c>
      <c r="B816" s="13" t="s">
        <v>44</v>
      </c>
      <c r="C816" s="13" t="s">
        <v>11</v>
      </c>
      <c r="D816" s="13" t="s">
        <v>4</v>
      </c>
      <c r="E816" s="13" t="s">
        <v>283</v>
      </c>
      <c r="F816" s="13" t="s">
        <v>38</v>
      </c>
      <c r="G816" s="11"/>
      <c r="H816" s="11">
        <f>484.905</f>
        <v>484.90499999999997</v>
      </c>
      <c r="I816" s="11">
        <v>484.90499999999997</v>
      </c>
      <c r="J816" s="11">
        <v>484.90499999999997</v>
      </c>
    </row>
    <row r="817" spans="1:10" ht="47.25" outlineLevel="3" x14ac:dyDescent="0.25">
      <c r="A817" s="15" t="s">
        <v>63</v>
      </c>
      <c r="B817" s="13" t="s">
        <v>44</v>
      </c>
      <c r="C817" s="13" t="s">
        <v>11</v>
      </c>
      <c r="D817" s="13" t="s">
        <v>4</v>
      </c>
      <c r="E817" s="13" t="s">
        <v>283</v>
      </c>
      <c r="F817" s="13" t="s">
        <v>8</v>
      </c>
      <c r="G817" s="11">
        <v>1005.7</v>
      </c>
      <c r="H817" s="11">
        <f>1005.7+843.96+285-1604.67-0.004+104+55-167</f>
        <v>521.98599999999976</v>
      </c>
      <c r="I817" s="11">
        <v>521.98599999999999</v>
      </c>
      <c r="J817" s="11">
        <v>520.15599999999995</v>
      </c>
    </row>
    <row r="818" spans="1:10" hidden="1" outlineLevel="3" x14ac:dyDescent="0.25">
      <c r="A818" s="15" t="s">
        <v>83</v>
      </c>
      <c r="B818" s="13" t="s">
        <v>44</v>
      </c>
      <c r="C818" s="13" t="s">
        <v>11</v>
      </c>
      <c r="D818" s="13" t="s">
        <v>4</v>
      </c>
      <c r="E818" s="13" t="s">
        <v>283</v>
      </c>
      <c r="F818" s="13" t="s">
        <v>18</v>
      </c>
      <c r="G818" s="11"/>
      <c r="H818" s="11"/>
      <c r="I818" s="11"/>
      <c r="J818" s="11"/>
    </row>
    <row r="819" spans="1:10" ht="141.75" outlineLevel="3" x14ac:dyDescent="0.25">
      <c r="A819" s="15" t="s">
        <v>762</v>
      </c>
      <c r="B819" s="13" t="s">
        <v>44</v>
      </c>
      <c r="C819" s="13" t="s">
        <v>11</v>
      </c>
      <c r="D819" s="13" t="s">
        <v>4</v>
      </c>
      <c r="E819" s="13" t="s">
        <v>728</v>
      </c>
      <c r="F819" s="13" t="s">
        <v>2</v>
      </c>
      <c r="G819" s="11">
        <f>G820</f>
        <v>0</v>
      </c>
      <c r="H819" s="11">
        <f>H820</f>
        <v>1604.4</v>
      </c>
      <c r="I819" s="11">
        <f t="shared" ref="I819:J819" si="337">I820</f>
        <v>1604.4</v>
      </c>
      <c r="J819" s="11">
        <f t="shared" si="337"/>
        <v>1603.37</v>
      </c>
    </row>
    <row r="820" spans="1:10" ht="63" outlineLevel="3" x14ac:dyDescent="0.25">
      <c r="A820" s="15" t="s">
        <v>143</v>
      </c>
      <c r="B820" s="13" t="s">
        <v>44</v>
      </c>
      <c r="C820" s="13" t="s">
        <v>11</v>
      </c>
      <c r="D820" s="13" t="s">
        <v>4</v>
      </c>
      <c r="E820" s="13" t="s">
        <v>728</v>
      </c>
      <c r="F820" s="13" t="s">
        <v>38</v>
      </c>
      <c r="G820" s="11"/>
      <c r="H820" s="11">
        <f>1604.98-0.29-0.29</f>
        <v>1604.4</v>
      </c>
      <c r="I820" s="11">
        <v>1604.4</v>
      </c>
      <c r="J820" s="11">
        <v>1603.37</v>
      </c>
    </row>
    <row r="821" spans="1:10" ht="126" outlineLevel="3" x14ac:dyDescent="0.25">
      <c r="A821" s="15" t="s">
        <v>763</v>
      </c>
      <c r="B821" s="13" t="s">
        <v>44</v>
      </c>
      <c r="C821" s="13" t="s">
        <v>11</v>
      </c>
      <c r="D821" s="13" t="s">
        <v>4</v>
      </c>
      <c r="E821" s="13" t="s">
        <v>544</v>
      </c>
      <c r="F821" s="13" t="s">
        <v>2</v>
      </c>
      <c r="G821" s="11">
        <f>SUM(G822:G823)</f>
        <v>0</v>
      </c>
      <c r="H821" s="11">
        <f>SUM(H822:H823)</f>
        <v>17301.22</v>
      </c>
      <c r="I821" s="11">
        <f t="shared" ref="I821:J821" si="338">SUM(I822:I823)</f>
        <v>17301.22</v>
      </c>
      <c r="J821" s="11">
        <f t="shared" si="338"/>
        <v>17301.206000000002</v>
      </c>
    </row>
    <row r="822" spans="1:10" ht="63" outlineLevel="3" x14ac:dyDescent="0.25">
      <c r="A822" s="15" t="s">
        <v>143</v>
      </c>
      <c r="B822" s="13" t="s">
        <v>44</v>
      </c>
      <c r="C822" s="13" t="s">
        <v>11</v>
      </c>
      <c r="D822" s="13" t="s">
        <v>4</v>
      </c>
      <c r="E822" s="13" t="s">
        <v>544</v>
      </c>
      <c r="F822" s="13" t="s">
        <v>38</v>
      </c>
      <c r="G822" s="11"/>
      <c r="H822" s="11">
        <v>16749.32</v>
      </c>
      <c r="I822" s="11">
        <v>16749.32</v>
      </c>
      <c r="J822" s="11">
        <v>16749.311000000002</v>
      </c>
    </row>
    <row r="823" spans="1:10" ht="47.25" outlineLevel="3" x14ac:dyDescent="0.25">
      <c r="A823" s="15" t="s">
        <v>63</v>
      </c>
      <c r="B823" s="13" t="s">
        <v>44</v>
      </c>
      <c r="C823" s="13" t="s">
        <v>11</v>
      </c>
      <c r="D823" s="13" t="s">
        <v>4</v>
      </c>
      <c r="E823" s="13" t="s">
        <v>544</v>
      </c>
      <c r="F823" s="13" t="s">
        <v>8</v>
      </c>
      <c r="G823" s="11"/>
      <c r="H823" s="11">
        <v>551.9</v>
      </c>
      <c r="I823" s="11">
        <v>551.9</v>
      </c>
      <c r="J823" s="11">
        <v>551.89499999999998</v>
      </c>
    </row>
    <row r="824" spans="1:10" ht="63" outlineLevel="3" x14ac:dyDescent="0.25">
      <c r="A824" s="12" t="s">
        <v>494</v>
      </c>
      <c r="B824" s="13" t="s">
        <v>44</v>
      </c>
      <c r="C824" s="13" t="s">
        <v>11</v>
      </c>
      <c r="D824" s="13" t="s">
        <v>4</v>
      </c>
      <c r="E824" s="13" t="s">
        <v>679</v>
      </c>
      <c r="F824" s="13" t="s">
        <v>2</v>
      </c>
      <c r="G824" s="11">
        <f>G825</f>
        <v>0</v>
      </c>
      <c r="H824" s="11">
        <f>H825</f>
        <v>3.2</v>
      </c>
      <c r="I824" s="11">
        <f t="shared" ref="I824:J825" si="339">I825</f>
        <v>3.2</v>
      </c>
      <c r="J824" s="11">
        <f t="shared" si="339"/>
        <v>0</v>
      </c>
    </row>
    <row r="825" spans="1:10" ht="78.75" outlineLevel="3" x14ac:dyDescent="0.25">
      <c r="A825" s="15" t="s">
        <v>212</v>
      </c>
      <c r="B825" s="13" t="s">
        <v>44</v>
      </c>
      <c r="C825" s="13" t="s">
        <v>11</v>
      </c>
      <c r="D825" s="13" t="s">
        <v>4</v>
      </c>
      <c r="E825" s="13" t="s">
        <v>285</v>
      </c>
      <c r="F825" s="13" t="s">
        <v>2</v>
      </c>
      <c r="G825" s="11">
        <f>G826</f>
        <v>0</v>
      </c>
      <c r="H825" s="11">
        <f>H826</f>
        <v>3.2</v>
      </c>
      <c r="I825" s="11">
        <f t="shared" si="339"/>
        <v>3.2</v>
      </c>
      <c r="J825" s="11">
        <f t="shared" si="339"/>
        <v>0</v>
      </c>
    </row>
    <row r="826" spans="1:10" ht="47.25" outlineLevel="3" x14ac:dyDescent="0.25">
      <c r="A826" s="15" t="s">
        <v>63</v>
      </c>
      <c r="B826" s="13" t="s">
        <v>44</v>
      </c>
      <c r="C826" s="13" t="s">
        <v>11</v>
      </c>
      <c r="D826" s="13" t="s">
        <v>4</v>
      </c>
      <c r="E826" s="13" t="s">
        <v>285</v>
      </c>
      <c r="F826" s="13" t="s">
        <v>8</v>
      </c>
      <c r="G826" s="11"/>
      <c r="H826" s="11">
        <v>3.2</v>
      </c>
      <c r="I826" s="11">
        <v>3.2</v>
      </c>
      <c r="J826" s="11">
        <v>0</v>
      </c>
    </row>
    <row r="827" spans="1:10" outlineLevel="3" x14ac:dyDescent="0.25">
      <c r="A827" s="15" t="s">
        <v>186</v>
      </c>
      <c r="B827" s="13" t="s">
        <v>44</v>
      </c>
      <c r="C827" s="13" t="s">
        <v>11</v>
      </c>
      <c r="D827" s="13" t="s">
        <v>15</v>
      </c>
      <c r="E827" s="13" t="s">
        <v>248</v>
      </c>
      <c r="F827" s="13" t="s">
        <v>2</v>
      </c>
      <c r="G827" s="11">
        <f>G828+G830</f>
        <v>0</v>
      </c>
      <c r="H827" s="11">
        <f>H828+H830</f>
        <v>2789.2359999999999</v>
      </c>
      <c r="I827" s="11">
        <f t="shared" ref="I827:J827" si="340">I828+I830</f>
        <v>2789.2359999999999</v>
      </c>
      <c r="J827" s="11">
        <f t="shared" si="340"/>
        <v>2789.232</v>
      </c>
    </row>
    <row r="828" spans="1:10" ht="47.25" hidden="1" outlineLevel="4" x14ac:dyDescent="0.25">
      <c r="A828" s="15" t="s">
        <v>92</v>
      </c>
      <c r="B828" s="13" t="s">
        <v>44</v>
      </c>
      <c r="C828" s="13" t="s">
        <v>11</v>
      </c>
      <c r="D828" s="13" t="s">
        <v>15</v>
      </c>
      <c r="E828" s="13" t="s">
        <v>275</v>
      </c>
      <c r="F828" s="13" t="s">
        <v>2</v>
      </c>
      <c r="G828" s="11">
        <f>G829</f>
        <v>0</v>
      </c>
      <c r="H828" s="11">
        <f>H829</f>
        <v>0</v>
      </c>
      <c r="I828" s="11">
        <f t="shared" ref="I828:J828" si="341">I829</f>
        <v>0</v>
      </c>
      <c r="J828" s="11">
        <f t="shared" si="341"/>
        <v>0</v>
      </c>
    </row>
    <row r="829" spans="1:10" ht="47.25" hidden="1" outlineLevel="1" x14ac:dyDescent="0.25">
      <c r="A829" s="15" t="s">
        <v>63</v>
      </c>
      <c r="B829" s="13" t="s">
        <v>44</v>
      </c>
      <c r="C829" s="13" t="s">
        <v>11</v>
      </c>
      <c r="D829" s="13" t="s">
        <v>15</v>
      </c>
      <c r="E829" s="13" t="s">
        <v>275</v>
      </c>
      <c r="F829" s="13" t="s">
        <v>8</v>
      </c>
      <c r="G829" s="11"/>
      <c r="H829" s="11"/>
      <c r="I829" s="11"/>
      <c r="J829" s="11"/>
    </row>
    <row r="830" spans="1:10" ht="63" outlineLevel="2" x14ac:dyDescent="0.25">
      <c r="A830" s="15" t="s">
        <v>187</v>
      </c>
      <c r="B830" s="13" t="s">
        <v>44</v>
      </c>
      <c r="C830" s="13" t="s">
        <v>11</v>
      </c>
      <c r="D830" s="13" t="s">
        <v>15</v>
      </c>
      <c r="E830" s="13" t="s">
        <v>593</v>
      </c>
      <c r="F830" s="13" t="s">
        <v>2</v>
      </c>
      <c r="G830" s="11">
        <f>SUM(G831:G832)</f>
        <v>0</v>
      </c>
      <c r="H830" s="11">
        <f>SUM(H831:H832)</f>
        <v>2789.2359999999999</v>
      </c>
      <c r="I830" s="11">
        <f t="shared" ref="I830:J830" si="342">SUM(I831:I832)</f>
        <v>2789.2359999999999</v>
      </c>
      <c r="J830" s="11">
        <f t="shared" si="342"/>
        <v>2789.232</v>
      </c>
    </row>
    <row r="831" spans="1:10" ht="47.25" outlineLevel="2" x14ac:dyDescent="0.25">
      <c r="A831" s="15" t="s">
        <v>63</v>
      </c>
      <c r="B831" s="13" t="s">
        <v>44</v>
      </c>
      <c r="C831" s="13" t="s">
        <v>11</v>
      </c>
      <c r="D831" s="13" t="s">
        <v>15</v>
      </c>
      <c r="E831" s="13" t="s">
        <v>593</v>
      </c>
      <c r="F831" s="13" t="s">
        <v>8</v>
      </c>
      <c r="G831" s="11"/>
      <c r="H831" s="11">
        <v>2789.2359999999999</v>
      </c>
      <c r="I831" s="11">
        <v>2789.2359999999999</v>
      </c>
      <c r="J831" s="11">
        <v>2789.232</v>
      </c>
    </row>
    <row r="832" spans="1:10" hidden="1" outlineLevel="3" x14ac:dyDescent="0.25">
      <c r="A832" s="15" t="s">
        <v>83</v>
      </c>
      <c r="B832" s="13" t="s">
        <v>44</v>
      </c>
      <c r="C832" s="13" t="s">
        <v>11</v>
      </c>
      <c r="D832" s="13" t="s">
        <v>15</v>
      </c>
      <c r="E832" s="13" t="s">
        <v>593</v>
      </c>
      <c r="F832" s="13" t="s">
        <v>18</v>
      </c>
      <c r="G832" s="11"/>
      <c r="H832" s="11"/>
      <c r="I832" s="11"/>
      <c r="J832" s="11"/>
    </row>
    <row r="833" spans="1:10" ht="47.25" hidden="1" outlineLevel="3" x14ac:dyDescent="0.25">
      <c r="A833" s="12" t="s">
        <v>493</v>
      </c>
      <c r="B833" s="13" t="s">
        <v>44</v>
      </c>
      <c r="C833" s="13" t="s">
        <v>11</v>
      </c>
      <c r="D833" s="13" t="s">
        <v>4</v>
      </c>
      <c r="E833" s="32">
        <v>9900000000</v>
      </c>
      <c r="F833" s="13" t="s">
        <v>2</v>
      </c>
      <c r="G833" s="11">
        <f t="shared" ref="G833:H835" si="343">G834</f>
        <v>0</v>
      </c>
      <c r="H833" s="11">
        <f t="shared" si="343"/>
        <v>0</v>
      </c>
      <c r="I833" s="11">
        <f t="shared" ref="I833:J835" si="344">I834</f>
        <v>0</v>
      </c>
      <c r="J833" s="11">
        <f t="shared" si="344"/>
        <v>0</v>
      </c>
    </row>
    <row r="834" spans="1:10" ht="63" hidden="1" outlineLevel="3" x14ac:dyDescent="0.25">
      <c r="A834" s="12" t="s">
        <v>494</v>
      </c>
      <c r="B834" s="13" t="s">
        <v>44</v>
      </c>
      <c r="C834" s="13" t="s">
        <v>11</v>
      </c>
      <c r="D834" s="13" t="s">
        <v>4</v>
      </c>
      <c r="E834" s="32">
        <v>9990000000</v>
      </c>
      <c r="F834" s="13" t="s">
        <v>2</v>
      </c>
      <c r="G834" s="11">
        <f t="shared" si="343"/>
        <v>0</v>
      </c>
      <c r="H834" s="11">
        <f t="shared" si="343"/>
        <v>0</v>
      </c>
      <c r="I834" s="11">
        <f t="shared" si="344"/>
        <v>0</v>
      </c>
      <c r="J834" s="11">
        <f t="shared" si="344"/>
        <v>0</v>
      </c>
    </row>
    <row r="835" spans="1:10" ht="78.75" hidden="1" outlineLevel="3" x14ac:dyDescent="0.25">
      <c r="A835" s="12" t="s">
        <v>212</v>
      </c>
      <c r="B835" s="13" t="s">
        <v>44</v>
      </c>
      <c r="C835" s="13" t="s">
        <v>11</v>
      </c>
      <c r="D835" s="13" t="s">
        <v>4</v>
      </c>
      <c r="E835" s="13" t="s">
        <v>285</v>
      </c>
      <c r="F835" s="13" t="s">
        <v>2</v>
      </c>
      <c r="G835" s="11">
        <f t="shared" si="343"/>
        <v>0</v>
      </c>
      <c r="H835" s="11">
        <f t="shared" si="343"/>
        <v>0</v>
      </c>
      <c r="I835" s="11">
        <f t="shared" si="344"/>
        <v>0</v>
      </c>
      <c r="J835" s="11">
        <f t="shared" si="344"/>
        <v>0</v>
      </c>
    </row>
    <row r="836" spans="1:10" ht="47.25" hidden="1" outlineLevel="3" x14ac:dyDescent="0.25">
      <c r="A836" s="15" t="s">
        <v>63</v>
      </c>
      <c r="B836" s="13" t="s">
        <v>44</v>
      </c>
      <c r="C836" s="13" t="s">
        <v>11</v>
      </c>
      <c r="D836" s="13" t="s">
        <v>4</v>
      </c>
      <c r="E836" s="13" t="s">
        <v>285</v>
      </c>
      <c r="F836" s="13" t="s">
        <v>8</v>
      </c>
      <c r="G836" s="11"/>
      <c r="H836" s="11">
        <v>0</v>
      </c>
      <c r="I836" s="11"/>
      <c r="J836" s="11"/>
    </row>
    <row r="837" spans="1:10" ht="31.5" outlineLevel="4" x14ac:dyDescent="0.25">
      <c r="A837" s="15" t="s">
        <v>188</v>
      </c>
      <c r="B837" s="13" t="s">
        <v>44</v>
      </c>
      <c r="C837" s="13" t="s">
        <v>11</v>
      </c>
      <c r="D837" s="13" t="s">
        <v>11</v>
      </c>
      <c r="E837" s="13" t="s">
        <v>248</v>
      </c>
      <c r="F837" s="13" t="s">
        <v>2</v>
      </c>
      <c r="G837" s="11">
        <f>G840</f>
        <v>4361.8</v>
      </c>
      <c r="H837" s="11">
        <f>H840</f>
        <v>5602.7580000000007</v>
      </c>
      <c r="I837" s="11">
        <f t="shared" ref="I837:J837" si="345">I840</f>
        <v>5602.7580000000007</v>
      </c>
      <c r="J837" s="11">
        <f t="shared" si="345"/>
        <v>5602.1130000000021</v>
      </c>
    </row>
    <row r="838" spans="1:10" ht="47.25" x14ac:dyDescent="0.25">
      <c r="A838" s="12" t="s">
        <v>493</v>
      </c>
      <c r="B838" s="13" t="s">
        <v>44</v>
      </c>
      <c r="C838" s="13" t="s">
        <v>11</v>
      </c>
      <c r="D838" s="13" t="s">
        <v>11</v>
      </c>
      <c r="E838" s="32">
        <v>9900000000</v>
      </c>
      <c r="F838" s="13" t="s">
        <v>2</v>
      </c>
      <c r="G838" s="11">
        <f>G839</f>
        <v>4361.8</v>
      </c>
      <c r="H838" s="11">
        <f>H839</f>
        <v>5602.7580000000007</v>
      </c>
      <c r="I838" s="11">
        <f t="shared" ref="I838:J839" si="346">I839</f>
        <v>5602.7580000000007</v>
      </c>
      <c r="J838" s="11">
        <f t="shared" si="346"/>
        <v>5602.1130000000021</v>
      </c>
    </row>
    <row r="839" spans="1:10" ht="63" outlineLevel="1" x14ac:dyDescent="0.25">
      <c r="A839" s="12" t="s">
        <v>494</v>
      </c>
      <c r="B839" s="13" t="s">
        <v>44</v>
      </c>
      <c r="C839" s="13" t="s">
        <v>11</v>
      </c>
      <c r="D839" s="13" t="s">
        <v>11</v>
      </c>
      <c r="E839" s="32">
        <v>9990000000</v>
      </c>
      <c r="F839" s="13" t="s">
        <v>2</v>
      </c>
      <c r="G839" s="11">
        <f>G840</f>
        <v>4361.8</v>
      </c>
      <c r="H839" s="11">
        <f>H840</f>
        <v>5602.7580000000007</v>
      </c>
      <c r="I839" s="11">
        <f t="shared" si="346"/>
        <v>5602.7580000000007</v>
      </c>
      <c r="J839" s="11">
        <f t="shared" si="346"/>
        <v>5602.1130000000021</v>
      </c>
    </row>
    <row r="840" spans="1:10" ht="78.75" outlineLevel="2" x14ac:dyDescent="0.25">
      <c r="A840" s="15" t="s">
        <v>142</v>
      </c>
      <c r="B840" s="13" t="s">
        <v>44</v>
      </c>
      <c r="C840" s="13" t="s">
        <v>11</v>
      </c>
      <c r="D840" s="13" t="s">
        <v>11</v>
      </c>
      <c r="E840" s="13" t="s">
        <v>323</v>
      </c>
      <c r="F840" s="13" t="s">
        <v>2</v>
      </c>
      <c r="G840" s="11">
        <f>SUM(G841:G849)</f>
        <v>4361.8</v>
      </c>
      <c r="H840" s="11">
        <f>SUM(H841:H849)</f>
        <v>5602.7580000000007</v>
      </c>
      <c r="I840" s="11">
        <f t="shared" ref="I840:J840" si="347">SUM(I841:I849)</f>
        <v>5602.7580000000007</v>
      </c>
      <c r="J840" s="11">
        <f t="shared" si="347"/>
        <v>5602.1130000000021</v>
      </c>
    </row>
    <row r="841" spans="1:10" outlineLevel="3" x14ac:dyDescent="0.25">
      <c r="A841" s="15" t="s">
        <v>692</v>
      </c>
      <c r="B841" s="13" t="s">
        <v>44</v>
      </c>
      <c r="C841" s="13" t="s">
        <v>11</v>
      </c>
      <c r="D841" s="13" t="s">
        <v>11</v>
      </c>
      <c r="E841" s="13" t="s">
        <v>323</v>
      </c>
      <c r="F841" s="13" t="s">
        <v>30</v>
      </c>
      <c r="G841" s="11">
        <v>3136.81</v>
      </c>
      <c r="H841" s="11">
        <v>3088.1590000000001</v>
      </c>
      <c r="I841" s="11">
        <v>3088.1590000000001</v>
      </c>
      <c r="J841" s="11">
        <v>3087.5230000000001</v>
      </c>
    </row>
    <row r="842" spans="1:10" ht="47.25" outlineLevel="3" x14ac:dyDescent="0.25">
      <c r="A842" s="15" t="s">
        <v>693</v>
      </c>
      <c r="B842" s="13" t="s">
        <v>44</v>
      </c>
      <c r="C842" s="13" t="s">
        <v>11</v>
      </c>
      <c r="D842" s="13" t="s">
        <v>11</v>
      </c>
      <c r="E842" s="13" t="s">
        <v>323</v>
      </c>
      <c r="F842" s="13" t="s">
        <v>33</v>
      </c>
      <c r="G842" s="11">
        <v>4</v>
      </c>
      <c r="H842" s="11">
        <v>128.922</v>
      </c>
      <c r="I842" s="11">
        <v>128.922</v>
      </c>
      <c r="J842" s="11">
        <v>128.922</v>
      </c>
    </row>
    <row r="843" spans="1:10" ht="78.75" outlineLevel="3" x14ac:dyDescent="0.25">
      <c r="A843" s="15" t="s">
        <v>694</v>
      </c>
      <c r="B843" s="13" t="s">
        <v>44</v>
      </c>
      <c r="C843" s="13" t="s">
        <v>11</v>
      </c>
      <c r="D843" s="13" t="s">
        <v>11</v>
      </c>
      <c r="E843" s="13" t="s">
        <v>323</v>
      </c>
      <c r="F843" s="13" t="s">
        <v>242</v>
      </c>
      <c r="G843" s="11">
        <v>999.29</v>
      </c>
      <c r="H843" s="11">
        <v>939.78499999999997</v>
      </c>
      <c r="I843" s="11">
        <v>939.78499999999997</v>
      </c>
      <c r="J843" s="11">
        <v>939.78499999999997</v>
      </c>
    </row>
    <row r="844" spans="1:10" ht="78.75" outlineLevel="3" x14ac:dyDescent="0.25">
      <c r="A844" s="15" t="s">
        <v>243</v>
      </c>
      <c r="B844" s="13" t="s">
        <v>44</v>
      </c>
      <c r="C844" s="13" t="s">
        <v>11</v>
      </c>
      <c r="D844" s="13" t="s">
        <v>11</v>
      </c>
      <c r="E844" s="13" t="s">
        <v>323</v>
      </c>
      <c r="F844" s="13" t="s">
        <v>9</v>
      </c>
      <c r="G844" s="11">
        <v>50</v>
      </c>
      <c r="H844" s="11">
        <v>96.613</v>
      </c>
      <c r="I844" s="11">
        <v>96.613</v>
      </c>
      <c r="J844" s="11">
        <v>96.613</v>
      </c>
    </row>
    <row r="845" spans="1:10" ht="47.25" outlineLevel="4" x14ac:dyDescent="0.25">
      <c r="A845" s="15" t="s">
        <v>63</v>
      </c>
      <c r="B845" s="13" t="s">
        <v>44</v>
      </c>
      <c r="C845" s="13" t="s">
        <v>11</v>
      </c>
      <c r="D845" s="13" t="s">
        <v>11</v>
      </c>
      <c r="E845" s="13" t="s">
        <v>323</v>
      </c>
      <c r="F845" s="13" t="s">
        <v>8</v>
      </c>
      <c r="G845" s="11">
        <v>165.1</v>
      </c>
      <c r="H845" s="11">
        <v>1007.654</v>
      </c>
      <c r="I845" s="11">
        <v>1007.654</v>
      </c>
      <c r="J845" s="11">
        <v>1007.654</v>
      </c>
    </row>
    <row r="846" spans="1:10" ht="63" outlineLevel="4" x14ac:dyDescent="0.25">
      <c r="A846" s="15" t="s">
        <v>97</v>
      </c>
      <c r="B846" s="13" t="s">
        <v>44</v>
      </c>
      <c r="C846" s="13" t="s">
        <v>11</v>
      </c>
      <c r="D846" s="13" t="s">
        <v>11</v>
      </c>
      <c r="E846" s="13" t="s">
        <v>323</v>
      </c>
      <c r="F846" s="13" t="s">
        <v>24</v>
      </c>
      <c r="G846" s="11"/>
      <c r="H846" s="11">
        <v>68.921000000000006</v>
      </c>
      <c r="I846" s="11">
        <v>68.921000000000006</v>
      </c>
      <c r="J846" s="11">
        <v>68.921000000000006</v>
      </c>
    </row>
    <row r="847" spans="1:10" ht="173.25" outlineLevel="4" x14ac:dyDescent="0.25">
      <c r="A847" s="15" t="s">
        <v>170</v>
      </c>
      <c r="B847" s="13" t="s">
        <v>44</v>
      </c>
      <c r="C847" s="13" t="s">
        <v>11</v>
      </c>
      <c r="D847" s="13" t="s">
        <v>11</v>
      </c>
      <c r="E847" s="13" t="s">
        <v>323</v>
      </c>
      <c r="F847" s="13" t="s">
        <v>45</v>
      </c>
      <c r="G847" s="11"/>
      <c r="H847" s="11">
        <v>242.98400000000001</v>
      </c>
      <c r="I847" s="11">
        <v>242.98400000000001</v>
      </c>
      <c r="J847" s="11">
        <v>242.98400000000001</v>
      </c>
    </row>
    <row r="848" spans="1:10" ht="31.5" outlineLevel="4" x14ac:dyDescent="0.25">
      <c r="A848" s="15" t="s">
        <v>66</v>
      </c>
      <c r="B848" s="13" t="s">
        <v>44</v>
      </c>
      <c r="C848" s="13" t="s">
        <v>11</v>
      </c>
      <c r="D848" s="13" t="s">
        <v>11</v>
      </c>
      <c r="E848" s="13" t="s">
        <v>323</v>
      </c>
      <c r="F848" s="13" t="s">
        <v>10</v>
      </c>
      <c r="G848" s="11">
        <v>5.4</v>
      </c>
      <c r="H848" s="11">
        <v>2.9260000000000002</v>
      </c>
      <c r="I848" s="11">
        <v>2.9260000000000002</v>
      </c>
      <c r="J848" s="11">
        <v>2.9260000000000002</v>
      </c>
    </row>
    <row r="849" spans="1:10" outlineLevel="3" x14ac:dyDescent="0.25">
      <c r="A849" s="15" t="s">
        <v>120</v>
      </c>
      <c r="B849" s="13" t="s">
        <v>44</v>
      </c>
      <c r="C849" s="13" t="s">
        <v>11</v>
      </c>
      <c r="D849" s="13" t="s">
        <v>11</v>
      </c>
      <c r="E849" s="13" t="s">
        <v>323</v>
      </c>
      <c r="F849" s="13" t="s">
        <v>35</v>
      </c>
      <c r="G849" s="11">
        <v>1.2</v>
      </c>
      <c r="H849" s="11">
        <v>26.794</v>
      </c>
      <c r="I849" s="11">
        <v>26.794</v>
      </c>
      <c r="J849" s="11">
        <v>26.785</v>
      </c>
    </row>
    <row r="850" spans="1:10" outlineLevel="4" x14ac:dyDescent="0.25">
      <c r="A850" s="15" t="s">
        <v>656</v>
      </c>
      <c r="B850" s="13" t="s">
        <v>44</v>
      </c>
      <c r="C850" s="13" t="s">
        <v>22</v>
      </c>
      <c r="D850" s="13" t="s">
        <v>1</v>
      </c>
      <c r="E850" s="13" t="s">
        <v>248</v>
      </c>
      <c r="F850" s="13" t="s">
        <v>2</v>
      </c>
      <c r="G850" s="11">
        <f>G851</f>
        <v>1500</v>
      </c>
      <c r="H850" s="11">
        <f>H851</f>
        <v>1500</v>
      </c>
      <c r="I850" s="11">
        <f t="shared" ref="I850:J850" si="348">I851</f>
        <v>1500</v>
      </c>
      <c r="J850" s="11">
        <f t="shared" si="348"/>
        <v>1500</v>
      </c>
    </row>
    <row r="851" spans="1:10" ht="31.5" outlineLevel="4" x14ac:dyDescent="0.25">
      <c r="A851" s="15" t="s">
        <v>94</v>
      </c>
      <c r="B851" s="13" t="s">
        <v>44</v>
      </c>
      <c r="C851" s="13" t="s">
        <v>22</v>
      </c>
      <c r="D851" s="13" t="s">
        <v>15</v>
      </c>
      <c r="E851" s="13" t="s">
        <v>248</v>
      </c>
      <c r="F851" s="13" t="s">
        <v>2</v>
      </c>
      <c r="G851" s="11">
        <f>G855</f>
        <v>1500</v>
      </c>
      <c r="H851" s="11">
        <f>H855</f>
        <v>1500</v>
      </c>
      <c r="I851" s="11">
        <f t="shared" ref="I851:J851" si="349">I855</f>
        <v>1500</v>
      </c>
      <c r="J851" s="11">
        <f t="shared" si="349"/>
        <v>1500</v>
      </c>
    </row>
    <row r="852" spans="1:10" ht="94.5" outlineLevel="4" x14ac:dyDescent="0.25">
      <c r="A852" s="12" t="s">
        <v>404</v>
      </c>
      <c r="B852" s="13" t="s">
        <v>44</v>
      </c>
      <c r="C852" s="13" t="s">
        <v>22</v>
      </c>
      <c r="D852" s="13" t="s">
        <v>15</v>
      </c>
      <c r="E852" s="13" t="s">
        <v>516</v>
      </c>
      <c r="F852" s="13" t="s">
        <v>2</v>
      </c>
      <c r="G852" s="11">
        <f t="shared" ref="G852:H855" si="350">G853</f>
        <v>1500</v>
      </c>
      <c r="H852" s="11">
        <f t="shared" si="350"/>
        <v>1500</v>
      </c>
      <c r="I852" s="11">
        <f t="shared" ref="I852:J855" si="351">I853</f>
        <v>1500</v>
      </c>
      <c r="J852" s="11">
        <f t="shared" si="351"/>
        <v>1500</v>
      </c>
    </row>
    <row r="853" spans="1:10" ht="126" outlineLevel="4" x14ac:dyDescent="0.25">
      <c r="A853" s="12" t="s">
        <v>406</v>
      </c>
      <c r="B853" s="13" t="s">
        <v>44</v>
      </c>
      <c r="C853" s="13" t="s">
        <v>22</v>
      </c>
      <c r="D853" s="13" t="s">
        <v>15</v>
      </c>
      <c r="E853" s="13" t="s">
        <v>518</v>
      </c>
      <c r="F853" s="13" t="s">
        <v>2</v>
      </c>
      <c r="G853" s="11">
        <f t="shared" si="350"/>
        <v>1500</v>
      </c>
      <c r="H853" s="11">
        <f t="shared" si="350"/>
        <v>1500</v>
      </c>
      <c r="I853" s="11">
        <f t="shared" si="351"/>
        <v>1500</v>
      </c>
      <c r="J853" s="11">
        <f t="shared" si="351"/>
        <v>1500</v>
      </c>
    </row>
    <row r="854" spans="1:10" ht="126" outlineLevel="4" x14ac:dyDescent="0.25">
      <c r="A854" s="12" t="s">
        <v>684</v>
      </c>
      <c r="B854" s="13" t="s">
        <v>44</v>
      </c>
      <c r="C854" s="13" t="s">
        <v>22</v>
      </c>
      <c r="D854" s="13" t="s">
        <v>15</v>
      </c>
      <c r="E854" s="13" t="s">
        <v>518</v>
      </c>
      <c r="F854" s="13" t="s">
        <v>2</v>
      </c>
      <c r="G854" s="11">
        <f t="shared" si="350"/>
        <v>1500</v>
      </c>
      <c r="H854" s="11">
        <f t="shared" si="350"/>
        <v>1500</v>
      </c>
      <c r="I854" s="11">
        <f t="shared" si="351"/>
        <v>1500</v>
      </c>
      <c r="J854" s="11">
        <f t="shared" si="351"/>
        <v>1500</v>
      </c>
    </row>
    <row r="855" spans="1:10" ht="126" outlineLevel="2" x14ac:dyDescent="0.25">
      <c r="A855" s="15" t="s">
        <v>189</v>
      </c>
      <c r="B855" s="13" t="s">
        <v>44</v>
      </c>
      <c r="C855" s="13" t="s">
        <v>22</v>
      </c>
      <c r="D855" s="13" t="s">
        <v>15</v>
      </c>
      <c r="E855" s="13" t="s">
        <v>348</v>
      </c>
      <c r="F855" s="13" t="s">
        <v>2</v>
      </c>
      <c r="G855" s="11">
        <f t="shared" si="350"/>
        <v>1500</v>
      </c>
      <c r="H855" s="11">
        <f t="shared" si="350"/>
        <v>1500</v>
      </c>
      <c r="I855" s="11">
        <f t="shared" si="351"/>
        <v>1500</v>
      </c>
      <c r="J855" s="11">
        <f t="shared" si="351"/>
        <v>1500</v>
      </c>
    </row>
    <row r="856" spans="1:10" ht="63" outlineLevel="3" x14ac:dyDescent="0.25">
      <c r="A856" s="15" t="s">
        <v>108</v>
      </c>
      <c r="B856" s="13" t="s">
        <v>44</v>
      </c>
      <c r="C856" s="13" t="s">
        <v>22</v>
      </c>
      <c r="D856" s="13" t="s">
        <v>15</v>
      </c>
      <c r="E856" s="13" t="s">
        <v>348</v>
      </c>
      <c r="F856" s="13" t="s">
        <v>28</v>
      </c>
      <c r="G856" s="11">
        <v>1500</v>
      </c>
      <c r="H856" s="11">
        <v>1500</v>
      </c>
      <c r="I856" s="11">
        <v>1500</v>
      </c>
      <c r="J856" s="11">
        <v>1500</v>
      </c>
    </row>
    <row r="857" spans="1:10" hidden="1" outlineLevel="4" x14ac:dyDescent="0.25">
      <c r="A857" s="15" t="s">
        <v>659</v>
      </c>
      <c r="B857" s="13" t="s">
        <v>44</v>
      </c>
      <c r="C857" s="13" t="s">
        <v>21</v>
      </c>
      <c r="D857" s="13" t="s">
        <v>1</v>
      </c>
      <c r="E857" s="13" t="s">
        <v>248</v>
      </c>
      <c r="F857" s="13" t="s">
        <v>2</v>
      </c>
      <c r="G857" s="11">
        <f>G858</f>
        <v>0</v>
      </c>
      <c r="H857" s="11">
        <f>H858</f>
        <v>0</v>
      </c>
      <c r="I857" s="11">
        <f t="shared" ref="I857:J857" si="352">I858</f>
        <v>0</v>
      </c>
      <c r="J857" s="11">
        <f t="shared" si="352"/>
        <v>0</v>
      </c>
    </row>
    <row r="858" spans="1:10" hidden="1" outlineLevel="4" x14ac:dyDescent="0.25">
      <c r="A858" s="15" t="s">
        <v>190</v>
      </c>
      <c r="B858" s="13" t="s">
        <v>44</v>
      </c>
      <c r="C858" s="13" t="s">
        <v>21</v>
      </c>
      <c r="D858" s="13" t="s">
        <v>4</v>
      </c>
      <c r="E858" s="13" t="s">
        <v>248</v>
      </c>
      <c r="F858" s="13" t="s">
        <v>2</v>
      </c>
      <c r="G858" s="11">
        <f>G861</f>
        <v>0</v>
      </c>
      <c r="H858" s="11">
        <f>H861</f>
        <v>0</v>
      </c>
      <c r="I858" s="11">
        <f t="shared" ref="I858:J858" si="353">I861</f>
        <v>0</v>
      </c>
      <c r="J858" s="11">
        <f t="shared" si="353"/>
        <v>0</v>
      </c>
    </row>
    <row r="859" spans="1:10" ht="47.25" hidden="1" outlineLevel="4" x14ac:dyDescent="0.25">
      <c r="A859" s="12" t="s">
        <v>493</v>
      </c>
      <c r="B859" s="13" t="s">
        <v>44</v>
      </c>
      <c r="C859" s="13" t="s">
        <v>21</v>
      </c>
      <c r="D859" s="13" t="s">
        <v>4</v>
      </c>
      <c r="E859" s="32">
        <v>9900000000</v>
      </c>
      <c r="F859" s="13" t="s">
        <v>2</v>
      </c>
      <c r="G859" s="11"/>
      <c r="H859" s="11"/>
      <c r="I859" s="11"/>
      <c r="J859" s="11"/>
    </row>
    <row r="860" spans="1:10" ht="63" hidden="1" outlineLevel="4" x14ac:dyDescent="0.25">
      <c r="A860" s="12" t="s">
        <v>494</v>
      </c>
      <c r="B860" s="13" t="s">
        <v>44</v>
      </c>
      <c r="C860" s="13" t="s">
        <v>21</v>
      </c>
      <c r="D860" s="13" t="s">
        <v>4</v>
      </c>
      <c r="E860" s="32">
        <v>9990000000</v>
      </c>
      <c r="F860" s="13" t="s">
        <v>2</v>
      </c>
      <c r="G860" s="11"/>
      <c r="H860" s="11"/>
      <c r="I860" s="11"/>
      <c r="J860" s="11"/>
    </row>
    <row r="861" spans="1:10" ht="78.75" hidden="1" outlineLevel="3" x14ac:dyDescent="0.25">
      <c r="A861" s="15" t="s">
        <v>142</v>
      </c>
      <c r="B861" s="13" t="s">
        <v>44</v>
      </c>
      <c r="C861" s="13" t="s">
        <v>21</v>
      </c>
      <c r="D861" s="13" t="s">
        <v>4</v>
      </c>
      <c r="E861" s="13" t="s">
        <v>323</v>
      </c>
      <c r="F861" s="13" t="s">
        <v>2</v>
      </c>
      <c r="G861" s="11">
        <f>G862</f>
        <v>0</v>
      </c>
      <c r="H861" s="11">
        <f>H862</f>
        <v>0</v>
      </c>
      <c r="I861" s="11">
        <f t="shared" ref="I861:J861" si="354">I862</f>
        <v>0</v>
      </c>
      <c r="J861" s="11">
        <f t="shared" si="354"/>
        <v>0</v>
      </c>
    </row>
    <row r="862" spans="1:10" ht="94.5" hidden="1" outlineLevel="4" x14ac:dyDescent="0.25">
      <c r="A862" s="15" t="s">
        <v>115</v>
      </c>
      <c r="B862" s="13" t="s">
        <v>44</v>
      </c>
      <c r="C862" s="13" t="s">
        <v>21</v>
      </c>
      <c r="D862" s="13" t="s">
        <v>4</v>
      </c>
      <c r="E862" s="13" t="s">
        <v>323</v>
      </c>
      <c r="F862" s="13" t="s">
        <v>31</v>
      </c>
      <c r="G862" s="11"/>
      <c r="H862" s="11">
        <f>5000-5000</f>
        <v>0</v>
      </c>
      <c r="I862" s="11"/>
      <c r="J862" s="11"/>
    </row>
    <row r="863" spans="1:10" ht="31.5" outlineLevel="4" x14ac:dyDescent="0.25">
      <c r="A863" s="15" t="s">
        <v>191</v>
      </c>
      <c r="B863" s="13" t="s">
        <v>49</v>
      </c>
      <c r="C863" s="13" t="s">
        <v>1</v>
      </c>
      <c r="D863" s="13" t="s">
        <v>1</v>
      </c>
      <c r="E863" s="13" t="s">
        <v>248</v>
      </c>
      <c r="F863" s="13" t="s">
        <v>2</v>
      </c>
      <c r="G863" s="11">
        <f>G864</f>
        <v>2881.4</v>
      </c>
      <c r="H863" s="11">
        <f>H864</f>
        <v>3447.8580000000002</v>
      </c>
      <c r="I863" s="11">
        <f t="shared" ref="I863:J863" si="355">I864</f>
        <v>3447.8580000000002</v>
      </c>
      <c r="J863" s="11">
        <f t="shared" si="355"/>
        <v>3447.8580000000002</v>
      </c>
    </row>
    <row r="864" spans="1:10" outlineLevel="4" x14ac:dyDescent="0.25">
      <c r="A864" s="15" t="s">
        <v>652</v>
      </c>
      <c r="B864" s="13" t="s">
        <v>49</v>
      </c>
      <c r="C864" s="13" t="s">
        <v>3</v>
      </c>
      <c r="D864" s="13" t="s">
        <v>1</v>
      </c>
      <c r="E864" s="13" t="s">
        <v>248</v>
      </c>
      <c r="F864" s="13" t="s">
        <v>2</v>
      </c>
      <c r="G864" s="11">
        <f>G865+G877</f>
        <v>2881.4</v>
      </c>
      <c r="H864" s="11">
        <f>H865+H877</f>
        <v>3447.8580000000002</v>
      </c>
      <c r="I864" s="11">
        <f t="shared" ref="I864:J864" si="356">I865+I877</f>
        <v>3447.8580000000002</v>
      </c>
      <c r="J864" s="11">
        <f t="shared" si="356"/>
        <v>3447.8580000000002</v>
      </c>
    </row>
    <row r="865" spans="1:10" ht="78.75" outlineLevel="3" x14ac:dyDescent="0.25">
      <c r="A865" s="15" t="s">
        <v>192</v>
      </c>
      <c r="B865" s="13" t="s">
        <v>49</v>
      </c>
      <c r="C865" s="13" t="s">
        <v>3</v>
      </c>
      <c r="D865" s="13" t="s">
        <v>15</v>
      </c>
      <c r="E865" s="13" t="s">
        <v>248</v>
      </c>
      <c r="F865" s="13" t="s">
        <v>2</v>
      </c>
      <c r="G865" s="11">
        <f>G868+G873</f>
        <v>1536.3</v>
      </c>
      <c r="H865" s="11">
        <f>H868+H873</f>
        <v>1596.3</v>
      </c>
      <c r="I865" s="11">
        <f t="shared" ref="I865:J865" si="357">I868+I873</f>
        <v>1596.3</v>
      </c>
      <c r="J865" s="11">
        <f t="shared" si="357"/>
        <v>1596.3</v>
      </c>
    </row>
    <row r="866" spans="1:10" ht="47.25" outlineLevel="4" x14ac:dyDescent="0.25">
      <c r="A866" s="12" t="s">
        <v>482</v>
      </c>
      <c r="B866" s="13" t="s">
        <v>49</v>
      </c>
      <c r="C866" s="13" t="s">
        <v>3</v>
      </c>
      <c r="D866" s="13" t="s">
        <v>15</v>
      </c>
      <c r="E866" s="32">
        <v>7200000000</v>
      </c>
      <c r="F866" s="13" t="s">
        <v>483</v>
      </c>
      <c r="G866" s="11">
        <f>G867+G873</f>
        <v>1536.3</v>
      </c>
      <c r="H866" s="11">
        <f>H867+H873</f>
        <v>1596.3</v>
      </c>
      <c r="I866" s="11">
        <f t="shared" ref="I866:J866" si="358">I867+I873</f>
        <v>1596.3</v>
      </c>
      <c r="J866" s="11">
        <f t="shared" si="358"/>
        <v>1596.3</v>
      </c>
    </row>
    <row r="867" spans="1:10" ht="31.5" outlineLevel="4" x14ac:dyDescent="0.25">
      <c r="A867" s="12" t="s">
        <v>484</v>
      </c>
      <c r="B867" s="13" t="s">
        <v>49</v>
      </c>
      <c r="C867" s="13" t="s">
        <v>3</v>
      </c>
      <c r="D867" s="13" t="s">
        <v>15</v>
      </c>
      <c r="E867" s="32">
        <v>7210000000</v>
      </c>
      <c r="F867" s="13" t="s">
        <v>2</v>
      </c>
      <c r="G867" s="11">
        <f>G868</f>
        <v>1379.3999999999999</v>
      </c>
      <c r="H867" s="11">
        <f>H868</f>
        <v>1591.5159999999998</v>
      </c>
      <c r="I867" s="11">
        <f t="shared" ref="I867:J867" si="359">I868</f>
        <v>1591.5159999999998</v>
      </c>
      <c r="J867" s="11">
        <f t="shared" si="359"/>
        <v>1591.5159999999998</v>
      </c>
    </row>
    <row r="868" spans="1:10" ht="47.25" outlineLevel="4" x14ac:dyDescent="0.25">
      <c r="A868" s="15" t="s">
        <v>58</v>
      </c>
      <c r="B868" s="13" t="s">
        <v>49</v>
      </c>
      <c r="C868" s="13" t="s">
        <v>3</v>
      </c>
      <c r="D868" s="13" t="s">
        <v>15</v>
      </c>
      <c r="E868" s="13" t="s">
        <v>349</v>
      </c>
      <c r="F868" s="13" t="s">
        <v>2</v>
      </c>
      <c r="G868" s="11">
        <f>SUM(G869:G871)</f>
        <v>1379.3999999999999</v>
      </c>
      <c r="H868" s="11">
        <f>SUM(H869:H871)</f>
        <v>1591.5159999999998</v>
      </c>
      <c r="I868" s="11">
        <f t="shared" ref="I868:J868" si="360">SUM(I869:I871)</f>
        <v>1591.5159999999998</v>
      </c>
      <c r="J868" s="11">
        <f t="shared" si="360"/>
        <v>1591.5159999999998</v>
      </c>
    </row>
    <row r="869" spans="1:10" ht="31.5" outlineLevel="4" x14ac:dyDescent="0.25">
      <c r="A869" s="15" t="s">
        <v>218</v>
      </c>
      <c r="B869" s="13" t="s">
        <v>49</v>
      </c>
      <c r="C869" s="13" t="s">
        <v>3</v>
      </c>
      <c r="D869" s="13" t="s">
        <v>15</v>
      </c>
      <c r="E869" s="13" t="s">
        <v>349</v>
      </c>
      <c r="F869" s="13" t="s">
        <v>5</v>
      </c>
      <c r="G869" s="11">
        <v>1037.57</v>
      </c>
      <c r="H869" s="11">
        <v>1094.05</v>
      </c>
      <c r="I869" s="11">
        <v>1094.05</v>
      </c>
      <c r="J869" s="11">
        <v>1094.05</v>
      </c>
    </row>
    <row r="870" spans="1:10" ht="63" outlineLevel="4" x14ac:dyDescent="0.25">
      <c r="A870" s="15" t="s">
        <v>59</v>
      </c>
      <c r="B870" s="13" t="s">
        <v>49</v>
      </c>
      <c r="C870" s="13" t="s">
        <v>3</v>
      </c>
      <c r="D870" s="13" t="s">
        <v>15</v>
      </c>
      <c r="E870" s="13" t="s">
        <v>349</v>
      </c>
      <c r="F870" s="13" t="s">
        <v>6</v>
      </c>
      <c r="G870" s="11">
        <v>10</v>
      </c>
      <c r="H870" s="11">
        <v>209.54900000000001</v>
      </c>
      <c r="I870" s="11">
        <v>209.54900000000001</v>
      </c>
      <c r="J870" s="11">
        <v>209.54900000000001</v>
      </c>
    </row>
    <row r="871" spans="1:10" ht="94.5" outlineLevel="4" x14ac:dyDescent="0.25">
      <c r="A871" s="15" t="s">
        <v>227</v>
      </c>
      <c r="B871" s="13" t="s">
        <v>49</v>
      </c>
      <c r="C871" s="13" t="s">
        <v>3</v>
      </c>
      <c r="D871" s="13" t="s">
        <v>15</v>
      </c>
      <c r="E871" s="13" t="s">
        <v>349</v>
      </c>
      <c r="F871" s="13" t="s">
        <v>226</v>
      </c>
      <c r="G871" s="11">
        <v>331.83</v>
      </c>
      <c r="H871" s="11">
        <v>287.91699999999997</v>
      </c>
      <c r="I871" s="11">
        <v>287.91699999999997</v>
      </c>
      <c r="J871" s="11">
        <v>287.91699999999997</v>
      </c>
    </row>
    <row r="872" spans="1:10" ht="31.5" x14ac:dyDescent="0.25">
      <c r="A872" s="12" t="s">
        <v>486</v>
      </c>
      <c r="B872" s="13" t="s">
        <v>49</v>
      </c>
      <c r="C872" s="13" t="s">
        <v>3</v>
      </c>
      <c r="D872" s="13" t="s">
        <v>15</v>
      </c>
      <c r="E872" s="13" t="s">
        <v>591</v>
      </c>
      <c r="F872" s="13" t="s">
        <v>2</v>
      </c>
      <c r="G872" s="11">
        <f>G873</f>
        <v>156.9</v>
      </c>
      <c r="H872" s="11">
        <f>H873</f>
        <v>4.7839999999999998</v>
      </c>
      <c r="I872" s="11">
        <f t="shared" ref="I872:J872" si="361">I873</f>
        <v>4.7839999999999998</v>
      </c>
      <c r="J872" s="11">
        <f t="shared" si="361"/>
        <v>4.7839999999999998</v>
      </c>
    </row>
    <row r="873" spans="1:10" ht="31.5" outlineLevel="1" x14ac:dyDescent="0.25">
      <c r="A873" s="15" t="s">
        <v>64</v>
      </c>
      <c r="B873" s="13" t="s">
        <v>49</v>
      </c>
      <c r="C873" s="13" t="s">
        <v>3</v>
      </c>
      <c r="D873" s="13" t="s">
        <v>15</v>
      </c>
      <c r="E873" s="13" t="s">
        <v>350</v>
      </c>
      <c r="F873" s="13" t="s">
        <v>2</v>
      </c>
      <c r="G873" s="11">
        <f>SUM(G874:G876)</f>
        <v>156.9</v>
      </c>
      <c r="H873" s="11">
        <f>SUM(H874:H876)</f>
        <v>4.7839999999999998</v>
      </c>
      <c r="I873" s="11">
        <f t="shared" ref="I873:J873" si="362">SUM(I874:I876)</f>
        <v>4.7839999999999998</v>
      </c>
      <c r="J873" s="11">
        <f t="shared" si="362"/>
        <v>4.7839999999999998</v>
      </c>
    </row>
    <row r="874" spans="1:10" ht="63" outlineLevel="2" x14ac:dyDescent="0.25">
      <c r="A874" s="15" t="s">
        <v>59</v>
      </c>
      <c r="B874" s="13" t="s">
        <v>49</v>
      </c>
      <c r="C874" s="13" t="s">
        <v>3</v>
      </c>
      <c r="D874" s="13" t="s">
        <v>15</v>
      </c>
      <c r="E874" s="13" t="s">
        <v>350</v>
      </c>
      <c r="F874" s="13" t="s">
        <v>6</v>
      </c>
      <c r="G874" s="11">
        <v>150.80000000000001</v>
      </c>
      <c r="H874" s="11">
        <v>0</v>
      </c>
      <c r="I874" s="11"/>
      <c r="J874" s="11"/>
    </row>
    <row r="875" spans="1:10" ht="47.25" outlineLevel="2" x14ac:dyDescent="0.25">
      <c r="A875" s="15" t="s">
        <v>63</v>
      </c>
      <c r="B875" s="13" t="s">
        <v>49</v>
      </c>
      <c r="C875" s="13" t="s">
        <v>3</v>
      </c>
      <c r="D875" s="13" t="s">
        <v>15</v>
      </c>
      <c r="E875" s="13" t="s">
        <v>350</v>
      </c>
      <c r="F875" s="13" t="s">
        <v>8</v>
      </c>
      <c r="G875" s="11">
        <v>6</v>
      </c>
      <c r="H875" s="11">
        <v>4.7</v>
      </c>
      <c r="I875" s="11">
        <v>4.7</v>
      </c>
      <c r="J875" s="11">
        <v>4.7</v>
      </c>
    </row>
    <row r="876" spans="1:10" outlineLevel="2" x14ac:dyDescent="0.25">
      <c r="A876" s="15" t="s">
        <v>120</v>
      </c>
      <c r="B876" s="13" t="s">
        <v>49</v>
      </c>
      <c r="C876" s="13" t="s">
        <v>3</v>
      </c>
      <c r="D876" s="13" t="s">
        <v>15</v>
      </c>
      <c r="E876" s="13" t="s">
        <v>350</v>
      </c>
      <c r="F876" s="13" t="s">
        <v>35</v>
      </c>
      <c r="G876" s="11">
        <v>0.1</v>
      </c>
      <c r="H876" s="11">
        <v>8.4000000000000005E-2</v>
      </c>
      <c r="I876" s="11">
        <v>8.4000000000000005E-2</v>
      </c>
      <c r="J876" s="11">
        <v>8.4000000000000005E-2</v>
      </c>
    </row>
    <row r="877" spans="1:10" ht="78.75" outlineLevel="3" x14ac:dyDescent="0.25">
      <c r="A877" s="15" t="s">
        <v>193</v>
      </c>
      <c r="B877" s="13" t="s">
        <v>49</v>
      </c>
      <c r="C877" s="13" t="s">
        <v>3</v>
      </c>
      <c r="D877" s="13" t="s">
        <v>22</v>
      </c>
      <c r="E877" s="13" t="s">
        <v>248</v>
      </c>
      <c r="F877" s="13" t="s">
        <v>2</v>
      </c>
      <c r="G877" s="11">
        <f>G878</f>
        <v>1345.1000000000001</v>
      </c>
      <c r="H877" s="11">
        <f>H878</f>
        <v>1851.558</v>
      </c>
      <c r="I877" s="11">
        <f t="shared" ref="I877:J877" si="363">I878</f>
        <v>1851.558</v>
      </c>
      <c r="J877" s="11">
        <f t="shared" si="363"/>
        <v>1851.558</v>
      </c>
    </row>
    <row r="878" spans="1:10" ht="47.25" outlineLevel="4" x14ac:dyDescent="0.25">
      <c r="A878" s="12" t="s">
        <v>490</v>
      </c>
      <c r="B878" s="13" t="s">
        <v>49</v>
      </c>
      <c r="C878" s="13" t="s">
        <v>3</v>
      </c>
      <c r="D878" s="13" t="s">
        <v>22</v>
      </c>
      <c r="E878" s="32">
        <v>7400000000</v>
      </c>
      <c r="F878" s="13" t="s">
        <v>2</v>
      </c>
      <c r="G878" s="11">
        <f>G879+G884</f>
        <v>1345.1000000000001</v>
      </c>
      <c r="H878" s="11">
        <f>H879+H884</f>
        <v>1851.558</v>
      </c>
      <c r="I878" s="11">
        <f t="shared" ref="I878:J878" si="364">I879+I884</f>
        <v>1851.558</v>
      </c>
      <c r="J878" s="11">
        <f t="shared" si="364"/>
        <v>1851.558</v>
      </c>
    </row>
    <row r="879" spans="1:10" ht="31.5" outlineLevel="4" x14ac:dyDescent="0.25">
      <c r="A879" s="12" t="s">
        <v>491</v>
      </c>
      <c r="B879" s="13" t="s">
        <v>49</v>
      </c>
      <c r="C879" s="13" t="s">
        <v>3</v>
      </c>
      <c r="D879" s="13" t="s">
        <v>22</v>
      </c>
      <c r="E879" s="32">
        <v>7410000000</v>
      </c>
      <c r="F879" s="13" t="s">
        <v>2</v>
      </c>
      <c r="G879" s="11">
        <f>G880</f>
        <v>979.74</v>
      </c>
      <c r="H879" s="11">
        <f>H880</f>
        <v>963.03399999999999</v>
      </c>
      <c r="I879" s="11">
        <f t="shared" ref="I879:J879" si="365">I880</f>
        <v>963.03399999999999</v>
      </c>
      <c r="J879" s="11">
        <f t="shared" si="365"/>
        <v>963.03399999999999</v>
      </c>
    </row>
    <row r="880" spans="1:10" ht="47.25" outlineLevel="4" x14ac:dyDescent="0.25">
      <c r="A880" s="15" t="s">
        <v>58</v>
      </c>
      <c r="B880" s="13" t="s">
        <v>49</v>
      </c>
      <c r="C880" s="13" t="s">
        <v>3</v>
      </c>
      <c r="D880" s="13" t="s">
        <v>22</v>
      </c>
      <c r="E880" s="13" t="s">
        <v>351</v>
      </c>
      <c r="F880" s="13" t="s">
        <v>2</v>
      </c>
      <c r="G880" s="11">
        <f>SUM(G881:G883)</f>
        <v>979.74</v>
      </c>
      <c r="H880" s="11">
        <f>SUM(H881:H883)</f>
        <v>963.03399999999999</v>
      </c>
      <c r="I880" s="11">
        <f t="shared" ref="I880:J880" si="366">SUM(I881:I883)</f>
        <v>963.03399999999999</v>
      </c>
      <c r="J880" s="11">
        <f t="shared" si="366"/>
        <v>963.03399999999999</v>
      </c>
    </row>
    <row r="881" spans="1:10" ht="31.5" outlineLevel="4" x14ac:dyDescent="0.25">
      <c r="A881" s="15" t="s">
        <v>218</v>
      </c>
      <c r="B881" s="13" t="s">
        <v>49</v>
      </c>
      <c r="C881" s="13" t="s">
        <v>3</v>
      </c>
      <c r="D881" s="13" t="s">
        <v>22</v>
      </c>
      <c r="E881" s="13" t="s">
        <v>351</v>
      </c>
      <c r="F881" s="13" t="s">
        <v>5</v>
      </c>
      <c r="G881" s="11">
        <v>724.2</v>
      </c>
      <c r="H881" s="11">
        <v>692.47299999999996</v>
      </c>
      <c r="I881" s="11">
        <v>692.47299999999996</v>
      </c>
      <c r="J881" s="11">
        <v>692.47299999999996</v>
      </c>
    </row>
    <row r="882" spans="1:10" ht="63" outlineLevel="4" x14ac:dyDescent="0.25">
      <c r="A882" s="15" t="s">
        <v>59</v>
      </c>
      <c r="B882" s="13" t="s">
        <v>49</v>
      </c>
      <c r="C882" s="13" t="s">
        <v>3</v>
      </c>
      <c r="D882" s="13" t="s">
        <v>22</v>
      </c>
      <c r="E882" s="13" t="s">
        <v>351</v>
      </c>
      <c r="F882" s="13" t="s">
        <v>6</v>
      </c>
      <c r="G882" s="11">
        <v>18.899999999999999</v>
      </c>
      <c r="H882" s="11">
        <v>48.375</v>
      </c>
      <c r="I882" s="11">
        <v>48.375</v>
      </c>
      <c r="J882" s="11">
        <v>48.375</v>
      </c>
    </row>
    <row r="883" spans="1:10" ht="94.5" outlineLevel="4" x14ac:dyDescent="0.25">
      <c r="A883" s="15" t="s">
        <v>227</v>
      </c>
      <c r="B883" s="13" t="s">
        <v>49</v>
      </c>
      <c r="C883" s="13" t="s">
        <v>3</v>
      </c>
      <c r="D883" s="13" t="s">
        <v>22</v>
      </c>
      <c r="E883" s="13" t="s">
        <v>351</v>
      </c>
      <c r="F883" s="13" t="s">
        <v>226</v>
      </c>
      <c r="G883" s="11">
        <v>236.64</v>
      </c>
      <c r="H883" s="11">
        <v>222.18600000000001</v>
      </c>
      <c r="I883" s="11">
        <v>222.18600000000001</v>
      </c>
      <c r="J883" s="11">
        <v>222.18600000000001</v>
      </c>
    </row>
    <row r="884" spans="1:10" outlineLevel="4" x14ac:dyDescent="0.25">
      <c r="A884" s="12" t="s">
        <v>492</v>
      </c>
      <c r="B884" s="13" t="s">
        <v>49</v>
      </c>
      <c r="C884" s="13" t="s">
        <v>3</v>
      </c>
      <c r="D884" s="13" t="s">
        <v>22</v>
      </c>
      <c r="E884" s="13" t="s">
        <v>592</v>
      </c>
      <c r="F884" s="13" t="s">
        <v>2</v>
      </c>
      <c r="G884" s="11">
        <f>G885+G888+G893</f>
        <v>365.36000000000007</v>
      </c>
      <c r="H884" s="11">
        <f>H885+H888+H893</f>
        <v>888.52399999999989</v>
      </c>
      <c r="I884" s="11">
        <f t="shared" ref="I884:J884" si="367">I885+I888+I893</f>
        <v>888.52399999999989</v>
      </c>
      <c r="J884" s="11">
        <f t="shared" si="367"/>
        <v>888.52399999999989</v>
      </c>
    </row>
    <row r="885" spans="1:10" ht="47.25" outlineLevel="4" x14ac:dyDescent="0.25">
      <c r="A885" s="15" t="s">
        <v>58</v>
      </c>
      <c r="B885" s="13" t="s">
        <v>49</v>
      </c>
      <c r="C885" s="13" t="s">
        <v>3</v>
      </c>
      <c r="D885" s="13" t="s">
        <v>22</v>
      </c>
      <c r="E885" s="13" t="s">
        <v>352</v>
      </c>
      <c r="F885" s="13" t="s">
        <v>2</v>
      </c>
      <c r="G885" s="11">
        <f>SUM(G886:G887)</f>
        <v>353.06000000000006</v>
      </c>
      <c r="H885" s="11">
        <f>SUM(H886:H887)</f>
        <v>388.08</v>
      </c>
      <c r="I885" s="11">
        <f t="shared" ref="I885:J885" si="368">SUM(I886:I887)</f>
        <v>388.08</v>
      </c>
      <c r="J885" s="11">
        <f t="shared" si="368"/>
        <v>388.08</v>
      </c>
    </row>
    <row r="886" spans="1:10" ht="31.5" outlineLevel="4" x14ac:dyDescent="0.25">
      <c r="A886" s="15" t="s">
        <v>218</v>
      </c>
      <c r="B886" s="13" t="s">
        <v>49</v>
      </c>
      <c r="C886" s="13" t="s">
        <v>3</v>
      </c>
      <c r="D886" s="13" t="s">
        <v>22</v>
      </c>
      <c r="E886" s="13" t="s">
        <v>352</v>
      </c>
      <c r="F886" s="13" t="s">
        <v>5</v>
      </c>
      <c r="G886" s="11">
        <v>271.16000000000003</v>
      </c>
      <c r="H886" s="11">
        <v>301.113</v>
      </c>
      <c r="I886" s="11">
        <v>301.113</v>
      </c>
      <c r="J886" s="11">
        <v>301.113</v>
      </c>
    </row>
    <row r="887" spans="1:10" ht="94.5" outlineLevel="4" x14ac:dyDescent="0.25">
      <c r="A887" s="15" t="s">
        <v>227</v>
      </c>
      <c r="B887" s="13" t="s">
        <v>49</v>
      </c>
      <c r="C887" s="13" t="s">
        <v>3</v>
      </c>
      <c r="D887" s="13" t="s">
        <v>22</v>
      </c>
      <c r="E887" s="13" t="s">
        <v>352</v>
      </c>
      <c r="F887" s="13" t="s">
        <v>226</v>
      </c>
      <c r="G887" s="11">
        <v>81.900000000000006</v>
      </c>
      <c r="H887" s="11">
        <f>91.467-4.5</f>
        <v>86.966999999999999</v>
      </c>
      <c r="I887" s="11">
        <v>86.966999999999999</v>
      </c>
      <c r="J887" s="11">
        <v>86.966999999999999</v>
      </c>
    </row>
    <row r="888" spans="1:10" ht="31.5" outlineLevel="4" x14ac:dyDescent="0.25">
      <c r="A888" s="15" t="s">
        <v>64</v>
      </c>
      <c r="B888" s="13" t="s">
        <v>49</v>
      </c>
      <c r="C888" s="13" t="s">
        <v>3</v>
      </c>
      <c r="D888" s="13" t="s">
        <v>22</v>
      </c>
      <c r="E888" s="13" t="s">
        <v>353</v>
      </c>
      <c r="F888" s="13" t="s">
        <v>2</v>
      </c>
      <c r="G888" s="11">
        <f>SUM(G889:G892)</f>
        <v>12.299999999999999</v>
      </c>
      <c r="H888" s="11">
        <f>SUM(H889:H892)</f>
        <v>19.111000000000001</v>
      </c>
      <c r="I888" s="11">
        <f t="shared" ref="I888:J888" si="369">SUM(I889:I892)</f>
        <v>19.111000000000001</v>
      </c>
      <c r="J888" s="11">
        <f t="shared" si="369"/>
        <v>19.111000000000001</v>
      </c>
    </row>
    <row r="889" spans="1:10" ht="63" hidden="1" outlineLevel="4" x14ac:dyDescent="0.25">
      <c r="A889" s="15" t="s">
        <v>59</v>
      </c>
      <c r="B889" s="13" t="s">
        <v>49</v>
      </c>
      <c r="C889" s="13" t="s">
        <v>3</v>
      </c>
      <c r="D889" s="13" t="s">
        <v>22</v>
      </c>
      <c r="E889" s="13" t="s">
        <v>353</v>
      </c>
      <c r="F889" s="13" t="s">
        <v>6</v>
      </c>
      <c r="G889" s="11">
        <v>0</v>
      </c>
      <c r="H889" s="11">
        <v>0</v>
      </c>
      <c r="I889" s="11">
        <v>0</v>
      </c>
      <c r="J889" s="11">
        <v>0</v>
      </c>
    </row>
    <row r="890" spans="1:10" ht="47.25" outlineLevel="4" x14ac:dyDescent="0.25">
      <c r="A890" s="15" t="s">
        <v>65</v>
      </c>
      <c r="B890" s="13" t="s">
        <v>49</v>
      </c>
      <c r="C890" s="13" t="s">
        <v>3</v>
      </c>
      <c r="D890" s="13" t="s">
        <v>22</v>
      </c>
      <c r="E890" s="13" t="s">
        <v>353</v>
      </c>
      <c r="F890" s="13" t="s">
        <v>9</v>
      </c>
      <c r="G890" s="11">
        <v>6.1</v>
      </c>
      <c r="H890" s="11"/>
      <c r="I890" s="11"/>
      <c r="J890" s="11"/>
    </row>
    <row r="891" spans="1:10" ht="47.25" outlineLevel="4" x14ac:dyDescent="0.25">
      <c r="A891" s="15" t="s">
        <v>63</v>
      </c>
      <c r="B891" s="13" t="s">
        <v>49</v>
      </c>
      <c r="C891" s="13" t="s">
        <v>3</v>
      </c>
      <c r="D891" s="13" t="s">
        <v>22</v>
      </c>
      <c r="E891" s="13" t="s">
        <v>353</v>
      </c>
      <c r="F891" s="13" t="s">
        <v>8</v>
      </c>
      <c r="G891" s="11">
        <v>6</v>
      </c>
      <c r="H891" s="11">
        <v>18.966000000000001</v>
      </c>
      <c r="I891" s="11">
        <v>18.966000000000001</v>
      </c>
      <c r="J891" s="11">
        <v>18.966000000000001</v>
      </c>
    </row>
    <row r="892" spans="1:10" outlineLevel="4" x14ac:dyDescent="0.25">
      <c r="A892" s="15" t="s">
        <v>120</v>
      </c>
      <c r="B892" s="13" t="s">
        <v>49</v>
      </c>
      <c r="C892" s="13" t="s">
        <v>3</v>
      </c>
      <c r="D892" s="13" t="s">
        <v>22</v>
      </c>
      <c r="E892" s="13" t="s">
        <v>353</v>
      </c>
      <c r="F892" s="13" t="s">
        <v>35</v>
      </c>
      <c r="G892" s="11">
        <v>0.2</v>
      </c>
      <c r="H892" s="11">
        <v>0.14499999999999999</v>
      </c>
      <c r="I892" s="11">
        <v>0.14499999999999999</v>
      </c>
      <c r="J892" s="11">
        <v>0.14499999999999999</v>
      </c>
    </row>
    <row r="893" spans="1:10" ht="78.75" outlineLevel="4" x14ac:dyDescent="0.25">
      <c r="A893" s="15" t="s">
        <v>721</v>
      </c>
      <c r="B893" s="13" t="s">
        <v>49</v>
      </c>
      <c r="C893" s="13" t="s">
        <v>3</v>
      </c>
      <c r="D893" s="13" t="s">
        <v>22</v>
      </c>
      <c r="E893" s="13" t="s">
        <v>764</v>
      </c>
      <c r="F893" s="13" t="s">
        <v>2</v>
      </c>
      <c r="G893" s="11">
        <f>SUM(G894:G897)</f>
        <v>0</v>
      </c>
      <c r="H893" s="11">
        <f>SUM(H894:H897)</f>
        <v>481.33299999999997</v>
      </c>
      <c r="I893" s="11">
        <f t="shared" ref="I893:J893" si="370">SUM(I894:I897)</f>
        <v>481.33299999999997</v>
      </c>
      <c r="J893" s="11">
        <f t="shared" si="370"/>
        <v>481.33299999999997</v>
      </c>
    </row>
    <row r="894" spans="1:10" ht="31.5" outlineLevel="4" x14ac:dyDescent="0.25">
      <c r="A894" s="15" t="s">
        <v>218</v>
      </c>
      <c r="B894" s="13" t="s">
        <v>49</v>
      </c>
      <c r="C894" s="13" t="s">
        <v>3</v>
      </c>
      <c r="D894" s="13" t="s">
        <v>22</v>
      </c>
      <c r="E894" s="13" t="s">
        <v>764</v>
      </c>
      <c r="F894" s="13" t="s">
        <v>5</v>
      </c>
      <c r="G894" s="11"/>
      <c r="H894" s="11">
        <v>301.11399999999998</v>
      </c>
      <c r="I894" s="11">
        <v>301.11399999999998</v>
      </c>
      <c r="J894" s="11">
        <v>301.11399999999998</v>
      </c>
    </row>
    <row r="895" spans="1:10" ht="94.5" outlineLevel="4" x14ac:dyDescent="0.25">
      <c r="A895" s="15" t="s">
        <v>227</v>
      </c>
      <c r="B895" s="13" t="s">
        <v>49</v>
      </c>
      <c r="C895" s="13" t="s">
        <v>3</v>
      </c>
      <c r="D895" s="13" t="s">
        <v>22</v>
      </c>
      <c r="E895" s="13" t="s">
        <v>764</v>
      </c>
      <c r="F895" s="13" t="s">
        <v>226</v>
      </c>
      <c r="G895" s="11"/>
      <c r="H895" s="11">
        <f>87.908+4.5</f>
        <v>92.408000000000001</v>
      </c>
      <c r="I895" s="11">
        <v>92.408000000000001</v>
      </c>
      <c r="J895" s="11">
        <v>92.408000000000001</v>
      </c>
    </row>
    <row r="896" spans="1:10" ht="78.75" outlineLevel="4" x14ac:dyDescent="0.25">
      <c r="A896" s="15" t="s">
        <v>243</v>
      </c>
      <c r="B896" s="13" t="s">
        <v>49</v>
      </c>
      <c r="C896" s="13" t="s">
        <v>3</v>
      </c>
      <c r="D896" s="13" t="s">
        <v>22</v>
      </c>
      <c r="E896" s="13" t="s">
        <v>764</v>
      </c>
      <c r="F896" s="13" t="s">
        <v>9</v>
      </c>
      <c r="G896" s="11"/>
      <c r="H896" s="11">
        <v>40.65</v>
      </c>
      <c r="I896" s="11">
        <v>40.65</v>
      </c>
      <c r="J896" s="11">
        <v>40.65</v>
      </c>
    </row>
    <row r="897" spans="1:10" ht="47.25" outlineLevel="4" x14ac:dyDescent="0.25">
      <c r="A897" s="15" t="s">
        <v>63</v>
      </c>
      <c r="B897" s="13" t="s">
        <v>49</v>
      </c>
      <c r="C897" s="13" t="s">
        <v>3</v>
      </c>
      <c r="D897" s="13" t="s">
        <v>22</v>
      </c>
      <c r="E897" s="13" t="s">
        <v>764</v>
      </c>
      <c r="F897" s="13" t="s">
        <v>8</v>
      </c>
      <c r="G897" s="11"/>
      <c r="H897" s="11">
        <v>47.161000000000001</v>
      </c>
      <c r="I897" s="11">
        <v>47.161000000000001</v>
      </c>
      <c r="J897" s="11">
        <v>47.161000000000001</v>
      </c>
    </row>
    <row r="898" spans="1:10" ht="78.75" outlineLevel="3" x14ac:dyDescent="0.25">
      <c r="A898" s="15" t="s">
        <v>194</v>
      </c>
      <c r="B898" s="13" t="s">
        <v>50</v>
      </c>
      <c r="C898" s="13" t="s">
        <v>1</v>
      </c>
      <c r="D898" s="13" t="s">
        <v>1</v>
      </c>
      <c r="E898" s="13" t="s">
        <v>248</v>
      </c>
      <c r="F898" s="13" t="s">
        <v>2</v>
      </c>
      <c r="G898" s="11">
        <f>G905+G986+G1000+G899</f>
        <v>39481.399999999994</v>
      </c>
      <c r="H898" s="11">
        <f>H905+H986+H1000+H899</f>
        <v>52673.968000000001</v>
      </c>
      <c r="I898" s="11">
        <f t="shared" ref="I898:J898" si="371">I905+I986+I1000+I899</f>
        <v>52673.968000000001</v>
      </c>
      <c r="J898" s="11">
        <f t="shared" si="371"/>
        <v>52138.828999999998</v>
      </c>
    </row>
    <row r="899" spans="1:10" outlineLevel="3" x14ac:dyDescent="0.25">
      <c r="A899" s="15" t="s">
        <v>656</v>
      </c>
      <c r="B899" s="13" t="s">
        <v>50</v>
      </c>
      <c r="C899" s="13" t="s">
        <v>22</v>
      </c>
      <c r="D899" s="13" t="s">
        <v>1</v>
      </c>
      <c r="E899" s="13" t="s">
        <v>248</v>
      </c>
      <c r="F899" s="13" t="s">
        <v>2</v>
      </c>
      <c r="G899" s="11">
        <f t="shared" ref="G899:H903" si="372">G900</f>
        <v>20</v>
      </c>
      <c r="H899" s="11">
        <f t="shared" si="372"/>
        <v>20</v>
      </c>
      <c r="I899" s="11">
        <f t="shared" ref="I899:J903" si="373">I900</f>
        <v>20</v>
      </c>
      <c r="J899" s="11">
        <f t="shared" si="373"/>
        <v>20</v>
      </c>
    </row>
    <row r="900" spans="1:10" ht="31.5" outlineLevel="3" x14ac:dyDescent="0.25">
      <c r="A900" s="15" t="s">
        <v>94</v>
      </c>
      <c r="B900" s="13" t="s">
        <v>50</v>
      </c>
      <c r="C900" s="13" t="s">
        <v>22</v>
      </c>
      <c r="D900" s="13" t="s">
        <v>15</v>
      </c>
      <c r="E900" s="13" t="s">
        <v>248</v>
      </c>
      <c r="F900" s="13" t="s">
        <v>2</v>
      </c>
      <c r="G900" s="11">
        <f t="shared" si="372"/>
        <v>20</v>
      </c>
      <c r="H900" s="11">
        <f t="shared" si="372"/>
        <v>20</v>
      </c>
      <c r="I900" s="11">
        <f t="shared" si="373"/>
        <v>20</v>
      </c>
      <c r="J900" s="11">
        <f t="shared" si="373"/>
        <v>20</v>
      </c>
    </row>
    <row r="901" spans="1:10" ht="94.5" outlineLevel="4" x14ac:dyDescent="0.25">
      <c r="A901" s="12" t="s">
        <v>404</v>
      </c>
      <c r="B901" s="13" t="s">
        <v>50</v>
      </c>
      <c r="C901" s="13" t="s">
        <v>22</v>
      </c>
      <c r="D901" s="13" t="s">
        <v>15</v>
      </c>
      <c r="E901" s="13" t="s">
        <v>516</v>
      </c>
      <c r="F901" s="13" t="s">
        <v>2</v>
      </c>
      <c r="G901" s="11">
        <f t="shared" si="372"/>
        <v>20</v>
      </c>
      <c r="H901" s="11">
        <f t="shared" si="372"/>
        <v>20</v>
      </c>
      <c r="I901" s="11">
        <f t="shared" si="373"/>
        <v>20</v>
      </c>
      <c r="J901" s="11">
        <f t="shared" si="373"/>
        <v>20</v>
      </c>
    </row>
    <row r="902" spans="1:10" ht="141.75" outlineLevel="3" x14ac:dyDescent="0.25">
      <c r="A902" s="12" t="s">
        <v>405</v>
      </c>
      <c r="B902" s="13" t="s">
        <v>50</v>
      </c>
      <c r="C902" s="13" t="s">
        <v>22</v>
      </c>
      <c r="D902" s="13" t="s">
        <v>15</v>
      </c>
      <c r="E902" s="13" t="s">
        <v>517</v>
      </c>
      <c r="F902" s="13" t="s">
        <v>2</v>
      </c>
      <c r="G902" s="11">
        <f t="shared" si="372"/>
        <v>20</v>
      </c>
      <c r="H902" s="11">
        <f t="shared" si="372"/>
        <v>20</v>
      </c>
      <c r="I902" s="11">
        <f t="shared" si="373"/>
        <v>20</v>
      </c>
      <c r="J902" s="11">
        <f t="shared" si="373"/>
        <v>20</v>
      </c>
    </row>
    <row r="903" spans="1:10" ht="110.25" outlineLevel="4" x14ac:dyDescent="0.25">
      <c r="A903" s="15" t="s">
        <v>685</v>
      </c>
      <c r="B903" s="13" t="s">
        <v>50</v>
      </c>
      <c r="C903" s="13" t="s">
        <v>22</v>
      </c>
      <c r="D903" s="13" t="s">
        <v>15</v>
      </c>
      <c r="E903" s="13" t="s">
        <v>608</v>
      </c>
      <c r="F903" s="13" t="s">
        <v>2</v>
      </c>
      <c r="G903" s="11">
        <f t="shared" si="372"/>
        <v>20</v>
      </c>
      <c r="H903" s="11">
        <f t="shared" si="372"/>
        <v>20</v>
      </c>
      <c r="I903" s="11">
        <f t="shared" si="373"/>
        <v>20</v>
      </c>
      <c r="J903" s="11">
        <f t="shared" si="373"/>
        <v>20</v>
      </c>
    </row>
    <row r="904" spans="1:10" ht="31.5" outlineLevel="4" x14ac:dyDescent="0.25">
      <c r="A904" s="15" t="s">
        <v>119</v>
      </c>
      <c r="B904" s="13" t="s">
        <v>50</v>
      </c>
      <c r="C904" s="13" t="s">
        <v>22</v>
      </c>
      <c r="D904" s="13" t="s">
        <v>15</v>
      </c>
      <c r="E904" s="13" t="s">
        <v>608</v>
      </c>
      <c r="F904" s="13" t="s">
        <v>34</v>
      </c>
      <c r="G904" s="11">
        <v>20</v>
      </c>
      <c r="H904" s="11">
        <v>20</v>
      </c>
      <c r="I904" s="11">
        <v>20</v>
      </c>
      <c r="J904" s="11">
        <v>20</v>
      </c>
    </row>
    <row r="905" spans="1:10" outlineLevel="3" x14ac:dyDescent="0.25">
      <c r="A905" s="15" t="s">
        <v>660</v>
      </c>
      <c r="B905" s="13" t="s">
        <v>50</v>
      </c>
      <c r="C905" s="13" t="s">
        <v>32</v>
      </c>
      <c r="D905" s="13" t="s">
        <v>1</v>
      </c>
      <c r="E905" s="13" t="s">
        <v>248</v>
      </c>
      <c r="F905" s="13" t="s">
        <v>2</v>
      </c>
      <c r="G905" s="11">
        <f>G906+G939+G971</f>
        <v>35536.399999999994</v>
      </c>
      <c r="H905" s="11">
        <f>H906+H939+H971</f>
        <v>40453.103999999999</v>
      </c>
      <c r="I905" s="11">
        <f t="shared" ref="I905:J905" si="374">I906+I939+I971</f>
        <v>40453.103999999999</v>
      </c>
      <c r="J905" s="11">
        <f t="shared" si="374"/>
        <v>39933.828999999998</v>
      </c>
    </row>
    <row r="906" spans="1:10" outlineLevel="4" x14ac:dyDescent="0.25">
      <c r="A906" s="15" t="s">
        <v>124</v>
      </c>
      <c r="B906" s="13" t="s">
        <v>50</v>
      </c>
      <c r="C906" s="13" t="s">
        <v>32</v>
      </c>
      <c r="D906" s="13" t="s">
        <v>4</v>
      </c>
      <c r="E906" s="13" t="s">
        <v>248</v>
      </c>
      <c r="F906" s="13" t="s">
        <v>2</v>
      </c>
      <c r="G906" s="11">
        <f>G907+G935</f>
        <v>15651.300000000001</v>
      </c>
      <c r="H906" s="11">
        <f>H907+H935</f>
        <v>18396.735000000001</v>
      </c>
      <c r="I906" s="11">
        <f t="shared" ref="I906:J906" si="375">I907+I935</f>
        <v>18396.735000000001</v>
      </c>
      <c r="J906" s="11">
        <f t="shared" si="375"/>
        <v>17877.893</v>
      </c>
    </row>
    <row r="907" spans="1:10" ht="63" outlineLevel="4" x14ac:dyDescent="0.25">
      <c r="A907" s="15" t="s">
        <v>388</v>
      </c>
      <c r="B907" s="13" t="s">
        <v>50</v>
      </c>
      <c r="C907" s="13" t="s">
        <v>32</v>
      </c>
      <c r="D907" s="13" t="s">
        <v>4</v>
      </c>
      <c r="E907" s="39" t="s">
        <v>497</v>
      </c>
      <c r="F907" s="39" t="s">
        <v>2</v>
      </c>
      <c r="G907" s="11">
        <f>G908+G923+G928+G932</f>
        <v>15229.300000000001</v>
      </c>
      <c r="H907" s="11">
        <f>H908+H923+H928+H932</f>
        <v>17976.075000000001</v>
      </c>
      <c r="I907" s="11">
        <f t="shared" ref="I907:J907" si="376">I908+I923+I928+I932</f>
        <v>17976.075000000001</v>
      </c>
      <c r="J907" s="11">
        <f t="shared" si="376"/>
        <v>17457.233</v>
      </c>
    </row>
    <row r="908" spans="1:10" ht="110.25" outlineLevel="3" x14ac:dyDescent="0.25">
      <c r="A908" s="12" t="s">
        <v>389</v>
      </c>
      <c r="B908" s="13" t="s">
        <v>50</v>
      </c>
      <c r="C908" s="13" t="s">
        <v>32</v>
      </c>
      <c r="D908" s="13" t="s">
        <v>4</v>
      </c>
      <c r="E908" s="39" t="s">
        <v>498</v>
      </c>
      <c r="F908" s="39" t="s">
        <v>2</v>
      </c>
      <c r="G908" s="11">
        <f>G909+G919+G921</f>
        <v>15129.300000000001</v>
      </c>
      <c r="H908" s="11">
        <f>H909+H919+H921</f>
        <v>17563.38</v>
      </c>
      <c r="I908" s="11">
        <f t="shared" ref="I908:J908" si="377">I909+I919+I921</f>
        <v>17563.38</v>
      </c>
      <c r="J908" s="11">
        <f t="shared" si="377"/>
        <v>17044.538</v>
      </c>
    </row>
    <row r="909" spans="1:10" ht="94.5" outlineLevel="4" x14ac:dyDescent="0.25">
      <c r="A909" s="15" t="s">
        <v>195</v>
      </c>
      <c r="B909" s="13" t="s">
        <v>50</v>
      </c>
      <c r="C909" s="13" t="s">
        <v>32</v>
      </c>
      <c r="D909" s="13" t="s">
        <v>4</v>
      </c>
      <c r="E909" s="13" t="s">
        <v>354</v>
      </c>
      <c r="F909" s="13" t="s">
        <v>2</v>
      </c>
      <c r="G909" s="11">
        <f>SUM(G910:G918)</f>
        <v>15025.7</v>
      </c>
      <c r="H909" s="11">
        <f>SUM(H910:H918)</f>
        <v>15766.76</v>
      </c>
      <c r="I909" s="11">
        <f t="shared" ref="I909:J909" si="378">SUM(I910:I918)</f>
        <v>15766.76</v>
      </c>
      <c r="J909" s="11">
        <f t="shared" si="378"/>
        <v>15766.76</v>
      </c>
    </row>
    <row r="910" spans="1:10" hidden="1" outlineLevel="4" x14ac:dyDescent="0.25">
      <c r="A910" s="15" t="s">
        <v>692</v>
      </c>
      <c r="B910" s="13" t="s">
        <v>50</v>
      </c>
      <c r="C910" s="13" t="s">
        <v>32</v>
      </c>
      <c r="D910" s="13" t="s">
        <v>4</v>
      </c>
      <c r="E910" s="13" t="s">
        <v>354</v>
      </c>
      <c r="F910" s="13" t="s">
        <v>30</v>
      </c>
      <c r="G910" s="11"/>
      <c r="H910" s="11"/>
      <c r="I910" s="11"/>
      <c r="J910" s="11"/>
    </row>
    <row r="911" spans="1:10" ht="47.25" hidden="1" outlineLevel="4" x14ac:dyDescent="0.25">
      <c r="A911" s="15" t="s">
        <v>693</v>
      </c>
      <c r="B911" s="13" t="s">
        <v>50</v>
      </c>
      <c r="C911" s="13" t="s">
        <v>32</v>
      </c>
      <c r="D911" s="13" t="s">
        <v>4</v>
      </c>
      <c r="E911" s="13" t="s">
        <v>354</v>
      </c>
      <c r="F911" s="13" t="s">
        <v>33</v>
      </c>
      <c r="G911" s="11"/>
      <c r="H911" s="11"/>
      <c r="I911" s="11"/>
      <c r="J911" s="11"/>
    </row>
    <row r="912" spans="1:10" ht="78.75" hidden="1" outlineLevel="3" x14ac:dyDescent="0.25">
      <c r="A912" s="15" t="s">
        <v>694</v>
      </c>
      <c r="B912" s="13" t="s">
        <v>50</v>
      </c>
      <c r="C912" s="13" t="s">
        <v>32</v>
      </c>
      <c r="D912" s="13" t="s">
        <v>4</v>
      </c>
      <c r="E912" s="13" t="s">
        <v>354</v>
      </c>
      <c r="F912" s="13" t="s">
        <v>242</v>
      </c>
      <c r="G912" s="11"/>
      <c r="H912" s="11"/>
      <c r="I912" s="11"/>
      <c r="J912" s="11"/>
    </row>
    <row r="913" spans="1:10" ht="47.25" hidden="1" outlineLevel="4" x14ac:dyDescent="0.25">
      <c r="A913" s="15" t="s">
        <v>65</v>
      </c>
      <c r="B913" s="13" t="s">
        <v>50</v>
      </c>
      <c r="C913" s="13" t="s">
        <v>32</v>
      </c>
      <c r="D913" s="13" t="s">
        <v>4</v>
      </c>
      <c r="E913" s="13" t="s">
        <v>354</v>
      </c>
      <c r="F913" s="13" t="s">
        <v>9</v>
      </c>
      <c r="G913" s="11"/>
      <c r="H913" s="11"/>
      <c r="I913" s="11"/>
      <c r="J913" s="11"/>
    </row>
    <row r="914" spans="1:10" ht="47.25" hidden="1" outlineLevel="4" x14ac:dyDescent="0.25">
      <c r="A914" s="15" t="s">
        <v>63</v>
      </c>
      <c r="B914" s="13" t="s">
        <v>50</v>
      </c>
      <c r="C914" s="13" t="s">
        <v>32</v>
      </c>
      <c r="D914" s="13" t="s">
        <v>4</v>
      </c>
      <c r="E914" s="13" t="s">
        <v>354</v>
      </c>
      <c r="F914" s="13" t="s">
        <v>8</v>
      </c>
      <c r="G914" s="11"/>
      <c r="H914" s="11"/>
      <c r="I914" s="11"/>
      <c r="J914" s="11"/>
    </row>
    <row r="915" spans="1:10" ht="94.5" outlineLevel="4" x14ac:dyDescent="0.25">
      <c r="A915" s="15" t="s">
        <v>115</v>
      </c>
      <c r="B915" s="13" t="s">
        <v>50</v>
      </c>
      <c r="C915" s="13" t="s">
        <v>32</v>
      </c>
      <c r="D915" s="13" t="s">
        <v>4</v>
      </c>
      <c r="E915" s="13" t="s">
        <v>354</v>
      </c>
      <c r="F915" s="13" t="s">
        <v>31</v>
      </c>
      <c r="G915" s="11">
        <v>14965.1</v>
      </c>
      <c r="H915" s="11">
        <v>15720.99</v>
      </c>
      <c r="I915" s="11">
        <v>15720.99</v>
      </c>
      <c r="J915" s="11">
        <v>15720.99</v>
      </c>
    </row>
    <row r="916" spans="1:10" ht="31.5" outlineLevel="2" x14ac:dyDescent="0.25">
      <c r="A916" s="15" t="s">
        <v>119</v>
      </c>
      <c r="B916" s="13" t="s">
        <v>50</v>
      </c>
      <c r="C916" s="13" t="s">
        <v>32</v>
      </c>
      <c r="D916" s="13" t="s">
        <v>4</v>
      </c>
      <c r="E916" s="13" t="s">
        <v>354</v>
      </c>
      <c r="F916" s="13" t="s">
        <v>34</v>
      </c>
      <c r="G916" s="11">
        <v>60.6</v>
      </c>
      <c r="H916" s="11">
        <v>45.77</v>
      </c>
      <c r="I916" s="11">
        <v>45.77</v>
      </c>
      <c r="J916" s="11">
        <v>45.77</v>
      </c>
    </row>
    <row r="917" spans="1:10" ht="31.5" hidden="1" outlineLevel="3" x14ac:dyDescent="0.25">
      <c r="A917" s="15" t="s">
        <v>66</v>
      </c>
      <c r="B917" s="13" t="s">
        <v>50</v>
      </c>
      <c r="C917" s="13" t="s">
        <v>32</v>
      </c>
      <c r="D917" s="13" t="s">
        <v>4</v>
      </c>
      <c r="E917" s="13" t="s">
        <v>354</v>
      </c>
      <c r="F917" s="13" t="s">
        <v>10</v>
      </c>
      <c r="G917" s="11"/>
      <c r="H917" s="11"/>
      <c r="I917" s="11"/>
      <c r="J917" s="11"/>
    </row>
    <row r="918" spans="1:10" hidden="1" outlineLevel="4" x14ac:dyDescent="0.25">
      <c r="A918" s="15" t="s">
        <v>120</v>
      </c>
      <c r="B918" s="13" t="s">
        <v>50</v>
      </c>
      <c r="C918" s="13" t="s">
        <v>32</v>
      </c>
      <c r="D918" s="13" t="s">
        <v>4</v>
      </c>
      <c r="E918" s="13" t="s">
        <v>354</v>
      </c>
      <c r="F918" s="13" t="s">
        <v>35</v>
      </c>
      <c r="G918" s="11"/>
      <c r="H918" s="11"/>
      <c r="I918" s="11"/>
      <c r="J918" s="11"/>
    </row>
    <row r="919" spans="1:10" ht="220.5" outlineLevel="3" collapsed="1" x14ac:dyDescent="0.25">
      <c r="A919" s="15" t="s">
        <v>196</v>
      </c>
      <c r="B919" s="13" t="s">
        <v>50</v>
      </c>
      <c r="C919" s="13" t="s">
        <v>32</v>
      </c>
      <c r="D919" s="13" t="s">
        <v>4</v>
      </c>
      <c r="E919" s="13" t="s">
        <v>253</v>
      </c>
      <c r="F919" s="13" t="s">
        <v>2</v>
      </c>
      <c r="G919" s="11">
        <f>SUM(G920)</f>
        <v>103.6</v>
      </c>
      <c r="H919" s="11">
        <f>SUM(H920)</f>
        <v>51.8</v>
      </c>
      <c r="I919" s="11">
        <f t="shared" ref="I919:J919" si="379">SUM(I920)</f>
        <v>51.8</v>
      </c>
      <c r="J919" s="11">
        <f t="shared" si="379"/>
        <v>0</v>
      </c>
    </row>
    <row r="920" spans="1:10" ht="31.5" outlineLevel="4" x14ac:dyDescent="0.25">
      <c r="A920" s="15" t="s">
        <v>119</v>
      </c>
      <c r="B920" s="13" t="s">
        <v>50</v>
      </c>
      <c r="C920" s="13" t="s">
        <v>32</v>
      </c>
      <c r="D920" s="13" t="s">
        <v>4</v>
      </c>
      <c r="E920" s="13" t="s">
        <v>253</v>
      </c>
      <c r="F920" s="13" t="s">
        <v>34</v>
      </c>
      <c r="G920" s="11">
        <v>103.6</v>
      </c>
      <c r="H920" s="11">
        <v>51.8</v>
      </c>
      <c r="I920" s="11">
        <v>51.8</v>
      </c>
      <c r="J920" s="11">
        <v>0</v>
      </c>
    </row>
    <row r="921" spans="1:10" ht="47.25" outlineLevel="4" x14ac:dyDescent="0.25">
      <c r="A921" s="15" t="s">
        <v>197</v>
      </c>
      <c r="B921" s="13" t="s">
        <v>50</v>
      </c>
      <c r="C921" s="13" t="s">
        <v>32</v>
      </c>
      <c r="D921" s="13" t="s">
        <v>4</v>
      </c>
      <c r="E921" s="13" t="s">
        <v>499</v>
      </c>
      <c r="F921" s="13" t="s">
        <v>2</v>
      </c>
      <c r="G921" s="11">
        <f>SUM(G922)</f>
        <v>0</v>
      </c>
      <c r="H921" s="11">
        <f>SUM(H922)</f>
        <v>1744.82</v>
      </c>
      <c r="I921" s="11">
        <f t="shared" ref="I921:J921" si="380">SUM(I922)</f>
        <v>1744.82</v>
      </c>
      <c r="J921" s="11">
        <f t="shared" si="380"/>
        <v>1277.778</v>
      </c>
    </row>
    <row r="922" spans="1:10" ht="94.5" outlineLevel="3" x14ac:dyDescent="0.25">
      <c r="A922" s="15" t="s">
        <v>115</v>
      </c>
      <c r="B922" s="13" t="s">
        <v>50</v>
      </c>
      <c r="C922" s="13" t="s">
        <v>32</v>
      </c>
      <c r="D922" s="13" t="s">
        <v>4</v>
      </c>
      <c r="E922" s="13" t="s">
        <v>499</v>
      </c>
      <c r="F922" s="13" t="s">
        <v>31</v>
      </c>
      <c r="G922" s="11"/>
      <c r="H922" s="11">
        <v>1744.82</v>
      </c>
      <c r="I922" s="11">
        <v>1744.82</v>
      </c>
      <c r="J922" s="11">
        <v>1277.778</v>
      </c>
    </row>
    <row r="923" spans="1:10" ht="94.5" outlineLevel="4" x14ac:dyDescent="0.25">
      <c r="A923" s="12" t="s">
        <v>390</v>
      </c>
      <c r="B923" s="13" t="s">
        <v>50</v>
      </c>
      <c r="C923" s="13" t="s">
        <v>32</v>
      </c>
      <c r="D923" s="13" t="s">
        <v>4</v>
      </c>
      <c r="E923" s="13" t="s">
        <v>500</v>
      </c>
      <c r="F923" s="13" t="s">
        <v>2</v>
      </c>
      <c r="G923" s="11">
        <f>G924</f>
        <v>100</v>
      </c>
      <c r="H923" s="11">
        <f>H924</f>
        <v>119</v>
      </c>
      <c r="I923" s="11">
        <f t="shared" ref="I923:J923" si="381">I924</f>
        <v>119</v>
      </c>
      <c r="J923" s="11">
        <f t="shared" si="381"/>
        <v>119</v>
      </c>
    </row>
    <row r="924" spans="1:10" ht="94.5" outlineLevel="3" x14ac:dyDescent="0.25">
      <c r="A924" s="15" t="s">
        <v>198</v>
      </c>
      <c r="B924" s="13" t="s">
        <v>50</v>
      </c>
      <c r="C924" s="13" t="s">
        <v>32</v>
      </c>
      <c r="D924" s="13" t="s">
        <v>4</v>
      </c>
      <c r="E924" s="13" t="s">
        <v>355</v>
      </c>
      <c r="F924" s="13" t="s">
        <v>2</v>
      </c>
      <c r="G924" s="11">
        <f>SUM(G925:G927)</f>
        <v>100</v>
      </c>
      <c r="H924" s="11">
        <f>SUM(H925:H927)</f>
        <v>119</v>
      </c>
      <c r="I924" s="11">
        <f t="shared" ref="I924:J924" si="382">SUM(I925:I927)</f>
        <v>119</v>
      </c>
      <c r="J924" s="11">
        <f t="shared" si="382"/>
        <v>119</v>
      </c>
    </row>
    <row r="925" spans="1:10" ht="47.25" hidden="1" outlineLevel="4" x14ac:dyDescent="0.25">
      <c r="A925" s="15" t="s">
        <v>63</v>
      </c>
      <c r="B925" s="13" t="s">
        <v>50</v>
      </c>
      <c r="C925" s="13" t="s">
        <v>32</v>
      </c>
      <c r="D925" s="13" t="s">
        <v>4</v>
      </c>
      <c r="E925" s="13" t="s">
        <v>355</v>
      </c>
      <c r="F925" s="13" t="s">
        <v>8</v>
      </c>
      <c r="G925" s="11"/>
      <c r="H925" s="11"/>
      <c r="I925" s="11"/>
      <c r="J925" s="11"/>
    </row>
    <row r="926" spans="1:10" ht="94.5" outlineLevel="4" x14ac:dyDescent="0.25">
      <c r="A926" s="15" t="s">
        <v>115</v>
      </c>
      <c r="B926" s="13" t="s">
        <v>50</v>
      </c>
      <c r="C926" s="13" t="s">
        <v>32</v>
      </c>
      <c r="D926" s="13" t="s">
        <v>4</v>
      </c>
      <c r="E926" s="13" t="s">
        <v>355</v>
      </c>
      <c r="F926" s="13" t="s">
        <v>31</v>
      </c>
      <c r="G926" s="11">
        <v>100</v>
      </c>
      <c r="H926" s="11">
        <v>98.44</v>
      </c>
      <c r="I926" s="11">
        <v>98.44</v>
      </c>
      <c r="J926" s="11">
        <v>98.44</v>
      </c>
    </row>
    <row r="927" spans="1:10" ht="31.5" outlineLevel="4" x14ac:dyDescent="0.25">
      <c r="A927" s="15" t="s">
        <v>119</v>
      </c>
      <c r="B927" s="13" t="s">
        <v>50</v>
      </c>
      <c r="C927" s="13" t="s">
        <v>32</v>
      </c>
      <c r="D927" s="13" t="s">
        <v>4</v>
      </c>
      <c r="E927" s="13" t="s">
        <v>355</v>
      </c>
      <c r="F927" s="13" t="s">
        <v>34</v>
      </c>
      <c r="G927" s="11"/>
      <c r="H927" s="11">
        <v>20.56</v>
      </c>
      <c r="I927" s="11">
        <v>20.56</v>
      </c>
      <c r="J927" s="11">
        <v>20.56</v>
      </c>
    </row>
    <row r="928" spans="1:10" ht="110.25" outlineLevel="4" x14ac:dyDescent="0.25">
      <c r="A928" s="15" t="s">
        <v>199</v>
      </c>
      <c r="B928" s="13" t="s">
        <v>50</v>
      </c>
      <c r="C928" s="13" t="s">
        <v>32</v>
      </c>
      <c r="D928" s="13" t="s">
        <v>4</v>
      </c>
      <c r="E928" s="13" t="s">
        <v>356</v>
      </c>
      <c r="F928" s="13" t="s">
        <v>2</v>
      </c>
      <c r="G928" s="11">
        <f>SUM(G929:G931)</f>
        <v>0</v>
      </c>
      <c r="H928" s="11">
        <f>SUM(H929:H931)</f>
        <v>293.69499999999999</v>
      </c>
      <c r="I928" s="11">
        <f t="shared" ref="I928:J928" si="383">SUM(I929:I931)</f>
        <v>293.69499999999999</v>
      </c>
      <c r="J928" s="11">
        <f t="shared" si="383"/>
        <v>293.69499999999999</v>
      </c>
    </row>
    <row r="929" spans="1:10" ht="47.25" hidden="1" outlineLevel="4" x14ac:dyDescent="0.25">
      <c r="A929" s="15" t="s">
        <v>63</v>
      </c>
      <c r="B929" s="13" t="s">
        <v>50</v>
      </c>
      <c r="C929" s="13" t="s">
        <v>32</v>
      </c>
      <c r="D929" s="13" t="s">
        <v>4</v>
      </c>
      <c r="E929" s="13" t="s">
        <v>356</v>
      </c>
      <c r="F929" s="13" t="s">
        <v>8</v>
      </c>
      <c r="G929" s="11"/>
      <c r="H929" s="11"/>
      <c r="I929" s="11"/>
      <c r="J929" s="11"/>
    </row>
    <row r="930" spans="1:10" ht="94.5" outlineLevel="4" x14ac:dyDescent="0.25">
      <c r="A930" s="15" t="s">
        <v>115</v>
      </c>
      <c r="B930" s="13" t="s">
        <v>50</v>
      </c>
      <c r="C930" s="13" t="s">
        <v>32</v>
      </c>
      <c r="D930" s="13" t="s">
        <v>4</v>
      </c>
      <c r="E930" s="13" t="s">
        <v>356</v>
      </c>
      <c r="F930" s="13" t="s">
        <v>31</v>
      </c>
      <c r="G930" s="11"/>
      <c r="H930" s="11">
        <v>277.90699999999998</v>
      </c>
      <c r="I930" s="11">
        <v>277.90699999999998</v>
      </c>
      <c r="J930" s="11">
        <v>277.90699999999998</v>
      </c>
    </row>
    <row r="931" spans="1:10" ht="31.5" outlineLevel="3" x14ac:dyDescent="0.25">
      <c r="A931" s="15" t="s">
        <v>119</v>
      </c>
      <c r="B931" s="13" t="s">
        <v>50</v>
      </c>
      <c r="C931" s="13" t="s">
        <v>32</v>
      </c>
      <c r="D931" s="13" t="s">
        <v>4</v>
      </c>
      <c r="E931" s="13" t="s">
        <v>356</v>
      </c>
      <c r="F931" s="13" t="s">
        <v>34</v>
      </c>
      <c r="G931" s="11"/>
      <c r="H931" s="11">
        <v>15.788</v>
      </c>
      <c r="I931" s="11">
        <v>15.788</v>
      </c>
      <c r="J931" s="11">
        <v>15.788</v>
      </c>
    </row>
    <row r="932" spans="1:10" ht="94.5" hidden="1" outlineLevel="3" x14ac:dyDescent="0.25">
      <c r="A932" s="15" t="s">
        <v>200</v>
      </c>
      <c r="B932" s="13" t="s">
        <v>50</v>
      </c>
      <c r="C932" s="13" t="s">
        <v>32</v>
      </c>
      <c r="D932" s="13" t="s">
        <v>4</v>
      </c>
      <c r="E932" s="13" t="s">
        <v>357</v>
      </c>
      <c r="F932" s="13" t="s">
        <v>2</v>
      </c>
      <c r="G932" s="11">
        <f>SUM(G933:G934)</f>
        <v>0</v>
      </c>
      <c r="H932" s="11">
        <f>SUM(H933:H934)</f>
        <v>0</v>
      </c>
      <c r="I932" s="11">
        <f t="shared" ref="I932:J932" si="384">SUM(I933:I934)</f>
        <v>0</v>
      </c>
      <c r="J932" s="11">
        <f t="shared" si="384"/>
        <v>0</v>
      </c>
    </row>
    <row r="933" spans="1:10" ht="47.25" hidden="1" outlineLevel="3" x14ac:dyDescent="0.25">
      <c r="A933" s="15" t="s">
        <v>63</v>
      </c>
      <c r="B933" s="13" t="s">
        <v>50</v>
      </c>
      <c r="C933" s="13" t="s">
        <v>32</v>
      </c>
      <c r="D933" s="13" t="s">
        <v>4</v>
      </c>
      <c r="E933" s="13" t="s">
        <v>357</v>
      </c>
      <c r="F933" s="13" t="s">
        <v>8</v>
      </c>
      <c r="G933" s="11"/>
      <c r="H933" s="11"/>
      <c r="I933" s="11"/>
      <c r="J933" s="11"/>
    </row>
    <row r="934" spans="1:10" ht="94.5" hidden="1" outlineLevel="4" x14ac:dyDescent="0.25">
      <c r="A934" s="15" t="s">
        <v>115</v>
      </c>
      <c r="B934" s="13" t="s">
        <v>50</v>
      </c>
      <c r="C934" s="13" t="s">
        <v>32</v>
      </c>
      <c r="D934" s="13" t="s">
        <v>4</v>
      </c>
      <c r="E934" s="13" t="s">
        <v>357</v>
      </c>
      <c r="F934" s="13" t="s">
        <v>31</v>
      </c>
      <c r="G934" s="11"/>
      <c r="H934" s="11"/>
      <c r="I934" s="11"/>
      <c r="J934" s="11"/>
    </row>
    <row r="935" spans="1:10" ht="63" outlineLevel="3" collapsed="1" x14ac:dyDescent="0.25">
      <c r="A935" s="12" t="s">
        <v>407</v>
      </c>
      <c r="B935" s="13" t="s">
        <v>50</v>
      </c>
      <c r="C935" s="13" t="s">
        <v>32</v>
      </c>
      <c r="D935" s="13" t="s">
        <v>4</v>
      </c>
      <c r="E935" s="13" t="s">
        <v>519</v>
      </c>
      <c r="F935" s="13" t="s">
        <v>2</v>
      </c>
      <c r="G935" s="11">
        <f t="shared" ref="G935:H937" si="385">G936</f>
        <v>422</v>
      </c>
      <c r="H935" s="11">
        <f t="shared" si="385"/>
        <v>420.66</v>
      </c>
      <c r="I935" s="11">
        <f t="shared" ref="I935:J937" si="386">I936</f>
        <v>420.66</v>
      </c>
      <c r="J935" s="11">
        <f t="shared" si="386"/>
        <v>420.66</v>
      </c>
    </row>
    <row r="936" spans="1:10" ht="110.25" outlineLevel="3" x14ac:dyDescent="0.25">
      <c r="A936" s="12" t="s">
        <v>408</v>
      </c>
      <c r="B936" s="13" t="s">
        <v>50</v>
      </c>
      <c r="C936" s="13" t="s">
        <v>32</v>
      </c>
      <c r="D936" s="13" t="s">
        <v>4</v>
      </c>
      <c r="E936" s="13" t="s">
        <v>520</v>
      </c>
      <c r="F936" s="13" t="s">
        <v>2</v>
      </c>
      <c r="G936" s="11">
        <f t="shared" si="385"/>
        <v>422</v>
      </c>
      <c r="H936" s="11">
        <f t="shared" si="385"/>
        <v>420.66</v>
      </c>
      <c r="I936" s="11">
        <f t="shared" si="386"/>
        <v>420.66</v>
      </c>
      <c r="J936" s="11">
        <f t="shared" si="386"/>
        <v>420.66</v>
      </c>
    </row>
    <row r="937" spans="1:10" ht="94.5" outlineLevel="4" x14ac:dyDescent="0.25">
      <c r="A937" s="15" t="s">
        <v>125</v>
      </c>
      <c r="B937" s="13" t="s">
        <v>50</v>
      </c>
      <c r="C937" s="13" t="s">
        <v>32</v>
      </c>
      <c r="D937" s="13" t="s">
        <v>4</v>
      </c>
      <c r="E937" s="13" t="s">
        <v>305</v>
      </c>
      <c r="F937" s="13" t="s">
        <v>2</v>
      </c>
      <c r="G937" s="11">
        <f t="shared" si="385"/>
        <v>422</v>
      </c>
      <c r="H937" s="11">
        <f t="shared" si="385"/>
        <v>420.66</v>
      </c>
      <c r="I937" s="11">
        <f t="shared" si="386"/>
        <v>420.66</v>
      </c>
      <c r="J937" s="11">
        <f t="shared" si="386"/>
        <v>420.66</v>
      </c>
    </row>
    <row r="938" spans="1:10" ht="94.5" outlineLevel="3" x14ac:dyDescent="0.25">
      <c r="A938" s="15" t="s">
        <v>115</v>
      </c>
      <c r="B938" s="13" t="s">
        <v>50</v>
      </c>
      <c r="C938" s="13" t="s">
        <v>32</v>
      </c>
      <c r="D938" s="13" t="s">
        <v>4</v>
      </c>
      <c r="E938" s="13" t="s">
        <v>305</v>
      </c>
      <c r="F938" s="13" t="s">
        <v>31</v>
      </c>
      <c r="G938" s="11">
        <v>422</v>
      </c>
      <c r="H938" s="11">
        <v>420.66</v>
      </c>
      <c r="I938" s="11">
        <v>420.66</v>
      </c>
      <c r="J938" s="11">
        <v>420.66</v>
      </c>
    </row>
    <row r="939" spans="1:10" ht="31.5" outlineLevel="4" x14ac:dyDescent="0.25">
      <c r="A939" s="15" t="s">
        <v>138</v>
      </c>
      <c r="B939" s="13" t="s">
        <v>50</v>
      </c>
      <c r="C939" s="13" t="s">
        <v>32</v>
      </c>
      <c r="D939" s="13" t="s">
        <v>32</v>
      </c>
      <c r="E939" s="13" t="s">
        <v>248</v>
      </c>
      <c r="F939" s="13" t="s">
        <v>2</v>
      </c>
      <c r="G939" s="11">
        <f>G940</f>
        <v>15788.3</v>
      </c>
      <c r="H939" s="11">
        <f>H940</f>
        <v>17263.060000000001</v>
      </c>
      <c r="I939" s="11">
        <f t="shared" ref="I939:J939" si="387">I940</f>
        <v>17263.060000000001</v>
      </c>
      <c r="J939" s="11">
        <f t="shared" si="387"/>
        <v>17263.060000000001</v>
      </c>
    </row>
    <row r="940" spans="1:10" ht="63" outlineLevel="3" x14ac:dyDescent="0.25">
      <c r="A940" s="12" t="s">
        <v>392</v>
      </c>
      <c r="B940" s="13" t="s">
        <v>50</v>
      </c>
      <c r="C940" s="13" t="s">
        <v>32</v>
      </c>
      <c r="D940" s="13" t="s">
        <v>32</v>
      </c>
      <c r="E940" s="13" t="s">
        <v>504</v>
      </c>
      <c r="F940" s="13" t="s">
        <v>2</v>
      </c>
      <c r="G940" s="11">
        <f>G941+G944+G949+G953+G957+G959+G961+G963+G965+G967</f>
        <v>15788.3</v>
      </c>
      <c r="H940" s="11">
        <f>H941+H944+H949+H953+H957+H959+H961+H963+H965+H967</f>
        <v>17263.060000000001</v>
      </c>
      <c r="I940" s="11">
        <f t="shared" ref="I940:J940" si="388">I941+I944+I949+I953+I957+I959+I961+I963+I965+I967</f>
        <v>17263.060000000001</v>
      </c>
      <c r="J940" s="11">
        <f t="shared" si="388"/>
        <v>17263.060000000001</v>
      </c>
    </row>
    <row r="941" spans="1:10" ht="110.25" outlineLevel="4" x14ac:dyDescent="0.25">
      <c r="A941" s="12" t="s">
        <v>393</v>
      </c>
      <c r="B941" s="13" t="s">
        <v>50</v>
      </c>
      <c r="C941" s="13" t="s">
        <v>32</v>
      </c>
      <c r="D941" s="13" t="s">
        <v>32</v>
      </c>
      <c r="E941" s="13" t="s">
        <v>505</v>
      </c>
      <c r="F941" s="13" t="s">
        <v>2</v>
      </c>
      <c r="G941" s="11">
        <f>G942</f>
        <v>150</v>
      </c>
      <c r="H941" s="11">
        <f>H942</f>
        <v>75</v>
      </c>
      <c r="I941" s="11">
        <f t="shared" ref="I941:J942" si="389">I942</f>
        <v>75</v>
      </c>
      <c r="J941" s="11">
        <f t="shared" si="389"/>
        <v>75</v>
      </c>
    </row>
    <row r="942" spans="1:10" ht="94.5" outlineLevel="3" x14ac:dyDescent="0.25">
      <c r="A942" s="15" t="s">
        <v>201</v>
      </c>
      <c r="B942" s="13" t="s">
        <v>50</v>
      </c>
      <c r="C942" s="13" t="s">
        <v>32</v>
      </c>
      <c r="D942" s="13" t="s">
        <v>32</v>
      </c>
      <c r="E942" s="13" t="s">
        <v>358</v>
      </c>
      <c r="F942" s="13" t="s">
        <v>2</v>
      </c>
      <c r="G942" s="11">
        <f>G943</f>
        <v>150</v>
      </c>
      <c r="H942" s="11">
        <f>H943</f>
        <v>75</v>
      </c>
      <c r="I942" s="11">
        <f t="shared" si="389"/>
        <v>75</v>
      </c>
      <c r="J942" s="11">
        <f t="shared" si="389"/>
        <v>75</v>
      </c>
    </row>
    <row r="943" spans="1:10" ht="94.5" outlineLevel="4" x14ac:dyDescent="0.25">
      <c r="A943" s="15" t="s">
        <v>115</v>
      </c>
      <c r="B943" s="13" t="s">
        <v>50</v>
      </c>
      <c r="C943" s="13" t="s">
        <v>32</v>
      </c>
      <c r="D943" s="13" t="s">
        <v>32</v>
      </c>
      <c r="E943" s="13" t="s">
        <v>358</v>
      </c>
      <c r="F943" s="13" t="s">
        <v>31</v>
      </c>
      <c r="G943" s="11">
        <v>150</v>
      </c>
      <c r="H943" s="11">
        <v>75</v>
      </c>
      <c r="I943" s="11">
        <v>75</v>
      </c>
      <c r="J943" s="11">
        <v>75</v>
      </c>
    </row>
    <row r="944" spans="1:10" ht="110.25" outlineLevel="4" x14ac:dyDescent="0.25">
      <c r="A944" s="12" t="s">
        <v>394</v>
      </c>
      <c r="B944" s="13" t="s">
        <v>50</v>
      </c>
      <c r="C944" s="13" t="s">
        <v>32</v>
      </c>
      <c r="D944" s="13" t="s">
        <v>32</v>
      </c>
      <c r="E944" s="13" t="s">
        <v>506</v>
      </c>
      <c r="F944" s="13" t="s">
        <v>2</v>
      </c>
      <c r="G944" s="11">
        <f>G946+G945</f>
        <v>0</v>
      </c>
      <c r="H944" s="11">
        <f>H946+H945</f>
        <v>253.8</v>
      </c>
      <c r="I944" s="11">
        <f t="shared" ref="I944:J944" si="390">I946+I945</f>
        <v>253.8</v>
      </c>
      <c r="J944" s="11">
        <f t="shared" si="390"/>
        <v>253.8</v>
      </c>
    </row>
    <row r="945" spans="1:10" ht="31.5" outlineLevel="4" x14ac:dyDescent="0.25">
      <c r="A945" s="15" t="s">
        <v>119</v>
      </c>
      <c r="B945" s="13" t="s">
        <v>50</v>
      </c>
      <c r="C945" s="13" t="s">
        <v>32</v>
      </c>
      <c r="D945" s="13" t="s">
        <v>32</v>
      </c>
      <c r="E945" s="13" t="s">
        <v>506</v>
      </c>
      <c r="F945" s="13" t="s">
        <v>34</v>
      </c>
      <c r="G945" s="11"/>
      <c r="H945" s="11">
        <v>253.8</v>
      </c>
      <c r="I945" s="11">
        <v>253.8</v>
      </c>
      <c r="J945" s="11">
        <v>253.8</v>
      </c>
    </row>
    <row r="946" spans="1:10" ht="94.5" hidden="1" outlineLevel="3" x14ac:dyDescent="0.25">
      <c r="A946" s="15" t="s">
        <v>201</v>
      </c>
      <c r="B946" s="13" t="s">
        <v>50</v>
      </c>
      <c r="C946" s="13" t="s">
        <v>32</v>
      </c>
      <c r="D946" s="13" t="s">
        <v>32</v>
      </c>
      <c r="E946" s="13" t="s">
        <v>359</v>
      </c>
      <c r="F946" s="13" t="s">
        <v>2</v>
      </c>
      <c r="G946" s="11">
        <f>SUM(G947:G948)</f>
        <v>0</v>
      </c>
      <c r="H946" s="11">
        <f>SUM(H947:H948)</f>
        <v>0</v>
      </c>
      <c r="I946" s="11">
        <f t="shared" ref="I946:J946" si="391">SUM(I947:I948)</f>
        <v>0</v>
      </c>
      <c r="J946" s="11">
        <f t="shared" si="391"/>
        <v>0</v>
      </c>
    </row>
    <row r="947" spans="1:10" ht="94.5" hidden="1" outlineLevel="4" x14ac:dyDescent="0.25">
      <c r="A947" s="15" t="s">
        <v>115</v>
      </c>
      <c r="B947" s="13" t="s">
        <v>50</v>
      </c>
      <c r="C947" s="13" t="s">
        <v>32</v>
      </c>
      <c r="D947" s="13" t="s">
        <v>32</v>
      </c>
      <c r="E947" s="13" t="s">
        <v>359</v>
      </c>
      <c r="F947" s="13" t="s">
        <v>31</v>
      </c>
      <c r="G947" s="11"/>
      <c r="H947" s="11"/>
      <c r="I947" s="11"/>
      <c r="J947" s="11"/>
    </row>
    <row r="948" spans="1:10" ht="31.5" hidden="1" outlineLevel="3" x14ac:dyDescent="0.25">
      <c r="A948" s="15" t="s">
        <v>119</v>
      </c>
      <c r="B948" s="13" t="s">
        <v>50</v>
      </c>
      <c r="C948" s="13" t="s">
        <v>32</v>
      </c>
      <c r="D948" s="13" t="s">
        <v>32</v>
      </c>
      <c r="E948" s="13" t="s">
        <v>359</v>
      </c>
      <c r="F948" s="13" t="s">
        <v>34</v>
      </c>
      <c r="G948" s="11">
        <f>100-100</f>
        <v>0</v>
      </c>
      <c r="H948" s="11">
        <f>100-100</f>
        <v>0</v>
      </c>
      <c r="I948" s="11">
        <f t="shared" ref="I948:J948" si="392">100-100</f>
        <v>0</v>
      </c>
      <c r="J948" s="11">
        <f t="shared" si="392"/>
        <v>0</v>
      </c>
    </row>
    <row r="949" spans="1:10" ht="94.5" outlineLevel="4" x14ac:dyDescent="0.25">
      <c r="A949" s="15" t="s">
        <v>201</v>
      </c>
      <c r="B949" s="13" t="s">
        <v>50</v>
      </c>
      <c r="C949" s="13" t="s">
        <v>32</v>
      </c>
      <c r="D949" s="13" t="s">
        <v>32</v>
      </c>
      <c r="E949" s="13" t="s">
        <v>360</v>
      </c>
      <c r="F949" s="13" t="s">
        <v>2</v>
      </c>
      <c r="G949" s="11">
        <f>G950</f>
        <v>0</v>
      </c>
      <c r="H949" s="11">
        <f>H950</f>
        <v>5</v>
      </c>
      <c r="I949" s="11">
        <f t="shared" ref="I949:J949" si="393">I950</f>
        <v>5</v>
      </c>
      <c r="J949" s="11">
        <f t="shared" si="393"/>
        <v>5</v>
      </c>
    </row>
    <row r="950" spans="1:10" ht="94.5" outlineLevel="4" x14ac:dyDescent="0.25">
      <c r="A950" s="15" t="s">
        <v>115</v>
      </c>
      <c r="B950" s="13" t="s">
        <v>50</v>
      </c>
      <c r="C950" s="13" t="s">
        <v>32</v>
      </c>
      <c r="D950" s="13" t="s">
        <v>32</v>
      </c>
      <c r="E950" s="13" t="s">
        <v>360</v>
      </c>
      <c r="F950" s="13" t="s">
        <v>31</v>
      </c>
      <c r="G950" s="11"/>
      <c r="H950" s="11">
        <v>5</v>
      </c>
      <c r="I950" s="11">
        <v>5</v>
      </c>
      <c r="J950" s="11">
        <v>5</v>
      </c>
    </row>
    <row r="951" spans="1:10" ht="94.5" hidden="1" outlineLevel="2" x14ac:dyDescent="0.25">
      <c r="A951" s="15" t="s">
        <v>201</v>
      </c>
      <c r="B951" s="13" t="s">
        <v>50</v>
      </c>
      <c r="C951" s="13" t="s">
        <v>32</v>
      </c>
      <c r="D951" s="13" t="s">
        <v>32</v>
      </c>
      <c r="E951" s="13" t="s">
        <v>361</v>
      </c>
      <c r="F951" s="13" t="s">
        <v>2</v>
      </c>
      <c r="G951" s="11">
        <f>G952</f>
        <v>0</v>
      </c>
      <c r="H951" s="11">
        <f>H952</f>
        <v>0</v>
      </c>
      <c r="I951" s="11">
        <f t="shared" ref="I951:J951" si="394">I952</f>
        <v>0</v>
      </c>
      <c r="J951" s="11">
        <f t="shared" si="394"/>
        <v>0</v>
      </c>
    </row>
    <row r="952" spans="1:10" ht="94.5" hidden="1" outlineLevel="3" x14ac:dyDescent="0.25">
      <c r="A952" s="15" t="s">
        <v>115</v>
      </c>
      <c r="B952" s="13" t="s">
        <v>50</v>
      </c>
      <c r="C952" s="13" t="s">
        <v>32</v>
      </c>
      <c r="D952" s="13" t="s">
        <v>32</v>
      </c>
      <c r="E952" s="13" t="s">
        <v>361</v>
      </c>
      <c r="F952" s="13" t="s">
        <v>31</v>
      </c>
      <c r="G952" s="11"/>
      <c r="H952" s="11"/>
      <c r="I952" s="11"/>
      <c r="J952" s="11"/>
    </row>
    <row r="953" spans="1:10" ht="110.25" outlineLevel="4" x14ac:dyDescent="0.25">
      <c r="A953" s="12" t="s">
        <v>397</v>
      </c>
      <c r="B953" s="13" t="s">
        <v>50</v>
      </c>
      <c r="C953" s="13" t="s">
        <v>32</v>
      </c>
      <c r="D953" s="13" t="s">
        <v>32</v>
      </c>
      <c r="E953" s="13" t="s">
        <v>509</v>
      </c>
      <c r="F953" s="13" t="s">
        <v>2</v>
      </c>
      <c r="G953" s="11">
        <f>G954</f>
        <v>175</v>
      </c>
      <c r="H953" s="11">
        <f>H954</f>
        <v>569.41600000000005</v>
      </c>
      <c r="I953" s="11">
        <f t="shared" ref="I953:J953" si="395">I954</f>
        <v>569.41600000000005</v>
      </c>
      <c r="J953" s="11">
        <f t="shared" si="395"/>
        <v>569.41600000000005</v>
      </c>
    </row>
    <row r="954" spans="1:10" ht="94.5" outlineLevel="3" x14ac:dyDescent="0.25">
      <c r="A954" s="15" t="s">
        <v>201</v>
      </c>
      <c r="B954" s="13" t="s">
        <v>50</v>
      </c>
      <c r="C954" s="13" t="s">
        <v>32</v>
      </c>
      <c r="D954" s="13" t="s">
        <v>32</v>
      </c>
      <c r="E954" s="13" t="s">
        <v>362</v>
      </c>
      <c r="F954" s="13" t="s">
        <v>2</v>
      </c>
      <c r="G954" s="11">
        <f>SUM(G955:G956)</f>
        <v>175</v>
      </c>
      <c r="H954" s="11">
        <f>SUM(H955:H956)</f>
        <v>569.41600000000005</v>
      </c>
      <c r="I954" s="11">
        <f t="shared" ref="I954:J954" si="396">SUM(I955:I956)</f>
        <v>569.41600000000005</v>
      </c>
      <c r="J954" s="11">
        <f t="shared" si="396"/>
        <v>569.41600000000005</v>
      </c>
    </row>
    <row r="955" spans="1:10" ht="94.5" outlineLevel="4" x14ac:dyDescent="0.25">
      <c r="A955" s="15" t="s">
        <v>115</v>
      </c>
      <c r="B955" s="13" t="s">
        <v>50</v>
      </c>
      <c r="C955" s="13" t="s">
        <v>32</v>
      </c>
      <c r="D955" s="13" t="s">
        <v>32</v>
      </c>
      <c r="E955" s="13" t="s">
        <v>362</v>
      </c>
      <c r="F955" s="13" t="s">
        <v>31</v>
      </c>
      <c r="G955" s="11">
        <v>175</v>
      </c>
      <c r="H955" s="11">
        <v>560.82500000000005</v>
      </c>
      <c r="I955" s="11">
        <v>560.82500000000005</v>
      </c>
      <c r="J955" s="11">
        <v>560.82500000000005</v>
      </c>
    </row>
    <row r="956" spans="1:10" ht="31.5" outlineLevel="4" x14ac:dyDescent="0.25">
      <c r="A956" s="15" t="s">
        <v>119</v>
      </c>
      <c r="B956" s="13" t="s">
        <v>50</v>
      </c>
      <c r="C956" s="13" t="s">
        <v>32</v>
      </c>
      <c r="D956" s="13" t="s">
        <v>32</v>
      </c>
      <c r="E956" s="13" t="s">
        <v>362</v>
      </c>
      <c r="F956" s="13" t="s">
        <v>34</v>
      </c>
      <c r="G956" s="11"/>
      <c r="H956" s="11">
        <v>8.5909999999999993</v>
      </c>
      <c r="I956" s="11">
        <v>8.5909999999999993</v>
      </c>
      <c r="J956" s="11">
        <v>8.5909999999999993</v>
      </c>
    </row>
    <row r="957" spans="1:10" ht="94.5" hidden="1" outlineLevel="4" x14ac:dyDescent="0.25">
      <c r="A957" s="15" t="s">
        <v>201</v>
      </c>
      <c r="B957" s="13" t="s">
        <v>50</v>
      </c>
      <c r="C957" s="13" t="s">
        <v>32</v>
      </c>
      <c r="D957" s="13" t="s">
        <v>32</v>
      </c>
      <c r="E957" s="13" t="s">
        <v>363</v>
      </c>
      <c r="F957" s="13" t="s">
        <v>2</v>
      </c>
      <c r="G957" s="11">
        <f>G958</f>
        <v>0</v>
      </c>
      <c r="H957" s="11">
        <f>H958</f>
        <v>0</v>
      </c>
      <c r="I957" s="11">
        <f t="shared" ref="I957:J957" si="397">I958</f>
        <v>0</v>
      </c>
      <c r="J957" s="11">
        <f t="shared" si="397"/>
        <v>0</v>
      </c>
    </row>
    <row r="958" spans="1:10" ht="94.5" hidden="1" outlineLevel="4" x14ac:dyDescent="0.25">
      <c r="A958" s="15" t="s">
        <v>115</v>
      </c>
      <c r="B958" s="13" t="s">
        <v>50</v>
      </c>
      <c r="C958" s="13" t="s">
        <v>32</v>
      </c>
      <c r="D958" s="13" t="s">
        <v>32</v>
      </c>
      <c r="E958" s="13" t="s">
        <v>363</v>
      </c>
      <c r="F958" s="13" t="s">
        <v>31</v>
      </c>
      <c r="G958" s="11"/>
      <c r="H958" s="11"/>
      <c r="I958" s="11"/>
      <c r="J958" s="11"/>
    </row>
    <row r="959" spans="1:10" ht="94.5" hidden="1" outlineLevel="4" x14ac:dyDescent="0.25">
      <c r="A959" s="15" t="s">
        <v>201</v>
      </c>
      <c r="B959" s="13" t="s">
        <v>50</v>
      </c>
      <c r="C959" s="13" t="s">
        <v>32</v>
      </c>
      <c r="D959" s="13" t="s">
        <v>32</v>
      </c>
      <c r="E959" s="13" t="s">
        <v>364</v>
      </c>
      <c r="F959" s="13" t="s">
        <v>2</v>
      </c>
      <c r="G959" s="11">
        <f>G960</f>
        <v>0</v>
      </c>
      <c r="H959" s="11">
        <f>H960</f>
        <v>0</v>
      </c>
      <c r="I959" s="11">
        <f t="shared" ref="I959:J959" si="398">I960</f>
        <v>0</v>
      </c>
      <c r="J959" s="11">
        <f t="shared" si="398"/>
        <v>0</v>
      </c>
    </row>
    <row r="960" spans="1:10" ht="94.5" hidden="1" outlineLevel="1" x14ac:dyDescent="0.25">
      <c r="A960" s="15" t="s">
        <v>115</v>
      </c>
      <c r="B960" s="13" t="s">
        <v>50</v>
      </c>
      <c r="C960" s="13" t="s">
        <v>32</v>
      </c>
      <c r="D960" s="13" t="s">
        <v>32</v>
      </c>
      <c r="E960" s="13" t="s">
        <v>364</v>
      </c>
      <c r="F960" s="13" t="s">
        <v>31</v>
      </c>
      <c r="G960" s="11"/>
      <c r="H960" s="11"/>
      <c r="I960" s="11"/>
      <c r="J960" s="11"/>
    </row>
    <row r="961" spans="1:10" ht="94.5" hidden="1" outlineLevel="2" x14ac:dyDescent="0.25">
      <c r="A961" s="15" t="s">
        <v>201</v>
      </c>
      <c r="B961" s="13" t="s">
        <v>50</v>
      </c>
      <c r="C961" s="13" t="s">
        <v>32</v>
      </c>
      <c r="D961" s="13" t="s">
        <v>32</v>
      </c>
      <c r="E961" s="13" t="s">
        <v>365</v>
      </c>
      <c r="F961" s="13" t="s">
        <v>2</v>
      </c>
      <c r="G961" s="11">
        <f>G962</f>
        <v>0</v>
      </c>
      <c r="H961" s="11">
        <f>H962</f>
        <v>0</v>
      </c>
      <c r="I961" s="11">
        <f t="shared" ref="I961:J961" si="399">I962</f>
        <v>0</v>
      </c>
      <c r="J961" s="11">
        <f t="shared" si="399"/>
        <v>0</v>
      </c>
    </row>
    <row r="962" spans="1:10" ht="94.5" hidden="1" outlineLevel="3" x14ac:dyDescent="0.25">
      <c r="A962" s="15" t="s">
        <v>115</v>
      </c>
      <c r="B962" s="13" t="s">
        <v>50</v>
      </c>
      <c r="C962" s="13" t="s">
        <v>32</v>
      </c>
      <c r="D962" s="13" t="s">
        <v>32</v>
      </c>
      <c r="E962" s="13" t="s">
        <v>365</v>
      </c>
      <c r="F962" s="13" t="s">
        <v>31</v>
      </c>
      <c r="G962" s="11"/>
      <c r="H962" s="11"/>
      <c r="I962" s="11"/>
      <c r="J962" s="11"/>
    </row>
    <row r="963" spans="1:10" ht="126" hidden="1" outlineLevel="4" x14ac:dyDescent="0.25">
      <c r="A963" s="15" t="s">
        <v>202</v>
      </c>
      <c r="B963" s="13" t="s">
        <v>50</v>
      </c>
      <c r="C963" s="13" t="s">
        <v>32</v>
      </c>
      <c r="D963" s="13" t="s">
        <v>32</v>
      </c>
      <c r="E963" s="13" t="s">
        <v>366</v>
      </c>
      <c r="F963" s="13" t="s">
        <v>2</v>
      </c>
      <c r="G963" s="11">
        <f>G964</f>
        <v>0</v>
      </c>
      <c r="H963" s="11">
        <f>H964</f>
        <v>0</v>
      </c>
      <c r="I963" s="11">
        <f t="shared" ref="I963:J963" si="400">I964</f>
        <v>0</v>
      </c>
      <c r="J963" s="11">
        <f t="shared" si="400"/>
        <v>0</v>
      </c>
    </row>
    <row r="964" spans="1:10" ht="94.5" hidden="1" outlineLevel="4" x14ac:dyDescent="0.25">
      <c r="A964" s="15" t="s">
        <v>115</v>
      </c>
      <c r="B964" s="13" t="s">
        <v>50</v>
      </c>
      <c r="C964" s="13" t="s">
        <v>32</v>
      </c>
      <c r="D964" s="13" t="s">
        <v>32</v>
      </c>
      <c r="E964" s="13" t="s">
        <v>366</v>
      </c>
      <c r="F964" s="13" t="s">
        <v>31</v>
      </c>
      <c r="G964" s="11"/>
      <c r="H964" s="11"/>
      <c r="I964" s="11"/>
      <c r="J964" s="11"/>
    </row>
    <row r="965" spans="1:10" ht="126" outlineLevel="4" x14ac:dyDescent="0.25">
      <c r="A965" s="15" t="s">
        <v>203</v>
      </c>
      <c r="B965" s="13" t="s">
        <v>50</v>
      </c>
      <c r="C965" s="13" t="s">
        <v>32</v>
      </c>
      <c r="D965" s="13" t="s">
        <v>32</v>
      </c>
      <c r="E965" s="13" t="s">
        <v>367</v>
      </c>
      <c r="F965" s="13" t="s">
        <v>2</v>
      </c>
      <c r="G965" s="11">
        <f>G966</f>
        <v>0</v>
      </c>
      <c r="H965" s="11">
        <f>H966</f>
        <v>13.8</v>
      </c>
      <c r="I965" s="11">
        <f t="shared" ref="I965:J965" si="401">I966</f>
        <v>13.8</v>
      </c>
      <c r="J965" s="11">
        <f t="shared" si="401"/>
        <v>13.8</v>
      </c>
    </row>
    <row r="966" spans="1:10" ht="94.5" outlineLevel="4" x14ac:dyDescent="0.25">
      <c r="A966" s="15" t="s">
        <v>115</v>
      </c>
      <c r="B966" s="13" t="s">
        <v>50</v>
      </c>
      <c r="C966" s="13" t="s">
        <v>32</v>
      </c>
      <c r="D966" s="13" t="s">
        <v>32</v>
      </c>
      <c r="E966" s="13" t="s">
        <v>367</v>
      </c>
      <c r="F966" s="13" t="s">
        <v>31</v>
      </c>
      <c r="G966" s="11"/>
      <c r="H966" s="11">
        <v>13.8</v>
      </c>
      <c r="I966" s="11">
        <v>13.8</v>
      </c>
      <c r="J966" s="11">
        <v>13.8</v>
      </c>
    </row>
    <row r="967" spans="1:10" ht="94.5" outlineLevel="4" x14ac:dyDescent="0.25">
      <c r="A967" s="12" t="s">
        <v>403</v>
      </c>
      <c r="B967" s="13" t="s">
        <v>50</v>
      </c>
      <c r="C967" s="13" t="s">
        <v>32</v>
      </c>
      <c r="D967" s="13" t="s">
        <v>32</v>
      </c>
      <c r="E967" s="13" t="s">
        <v>515</v>
      </c>
      <c r="F967" s="13" t="s">
        <v>2</v>
      </c>
      <c r="G967" s="11">
        <f>G968</f>
        <v>15463.3</v>
      </c>
      <c r="H967" s="11">
        <f>H968</f>
        <v>16346.044</v>
      </c>
      <c r="I967" s="11">
        <f t="shared" ref="I967:J967" si="402">I968</f>
        <v>16346.044</v>
      </c>
      <c r="J967" s="11">
        <f t="shared" si="402"/>
        <v>16346.044</v>
      </c>
    </row>
    <row r="968" spans="1:10" ht="110.25" outlineLevel="3" x14ac:dyDescent="0.25">
      <c r="A968" s="15" t="s">
        <v>204</v>
      </c>
      <c r="B968" s="13" t="s">
        <v>50</v>
      </c>
      <c r="C968" s="13" t="s">
        <v>32</v>
      </c>
      <c r="D968" s="13" t="s">
        <v>32</v>
      </c>
      <c r="E968" s="13" t="s">
        <v>368</v>
      </c>
      <c r="F968" s="13" t="s">
        <v>2</v>
      </c>
      <c r="G968" s="11">
        <f>SUM(G969:G970)</f>
        <v>15463.3</v>
      </c>
      <c r="H968" s="11">
        <f>SUM(H969:H970)</f>
        <v>16346.044</v>
      </c>
      <c r="I968" s="11">
        <f t="shared" ref="I968:J968" si="403">SUM(I969:I970)</f>
        <v>16346.044</v>
      </c>
      <c r="J968" s="11">
        <f t="shared" si="403"/>
        <v>16346.044</v>
      </c>
    </row>
    <row r="969" spans="1:10" ht="94.5" outlineLevel="4" x14ac:dyDescent="0.25">
      <c r="A969" s="15" t="s">
        <v>115</v>
      </c>
      <c r="B969" s="13" t="s">
        <v>50</v>
      </c>
      <c r="C969" s="13" t="s">
        <v>32</v>
      </c>
      <c r="D969" s="13" t="s">
        <v>32</v>
      </c>
      <c r="E969" s="13" t="s">
        <v>368</v>
      </c>
      <c r="F969" s="13" t="s">
        <v>31</v>
      </c>
      <c r="G969" s="11">
        <v>15296.3</v>
      </c>
      <c r="H969" s="11">
        <v>16346.044</v>
      </c>
      <c r="I969" s="11">
        <v>16346.044</v>
      </c>
      <c r="J969" s="11">
        <v>16346.044</v>
      </c>
    </row>
    <row r="970" spans="1:10" ht="31.5" outlineLevel="4" x14ac:dyDescent="0.25">
      <c r="A970" s="15" t="s">
        <v>119</v>
      </c>
      <c r="B970" s="13" t="s">
        <v>50</v>
      </c>
      <c r="C970" s="13" t="s">
        <v>32</v>
      </c>
      <c r="D970" s="13" t="s">
        <v>32</v>
      </c>
      <c r="E970" s="13" t="s">
        <v>368</v>
      </c>
      <c r="F970" s="13" t="s">
        <v>34</v>
      </c>
      <c r="G970" s="11">
        <v>167</v>
      </c>
      <c r="H970" s="11">
        <v>0</v>
      </c>
      <c r="I970" s="11"/>
      <c r="J970" s="11"/>
    </row>
    <row r="971" spans="1:10" ht="31.5" outlineLevel="4" x14ac:dyDescent="0.25">
      <c r="A971" s="15" t="s">
        <v>139</v>
      </c>
      <c r="B971" s="13" t="s">
        <v>50</v>
      </c>
      <c r="C971" s="13" t="s">
        <v>32</v>
      </c>
      <c r="D971" s="13" t="s">
        <v>17</v>
      </c>
      <c r="E971" s="13" t="s">
        <v>248</v>
      </c>
      <c r="F971" s="13" t="s">
        <v>2</v>
      </c>
      <c r="G971" s="11">
        <f>G976+G980</f>
        <v>4096.7999999999993</v>
      </c>
      <c r="H971" s="11">
        <f>H976+H980</f>
        <v>4793.3090000000002</v>
      </c>
      <c r="I971" s="11">
        <f t="shared" ref="I971:J971" si="404">I976+I980</f>
        <v>4793.3090000000002</v>
      </c>
      <c r="J971" s="11">
        <f t="shared" si="404"/>
        <v>4792.8760000000002</v>
      </c>
    </row>
    <row r="972" spans="1:10" ht="47.25" outlineLevel="3" x14ac:dyDescent="0.25">
      <c r="A972" s="12" t="s">
        <v>488</v>
      </c>
      <c r="B972" s="13" t="s">
        <v>50</v>
      </c>
      <c r="C972" s="13" t="s">
        <v>32</v>
      </c>
      <c r="D972" s="13" t="s">
        <v>17</v>
      </c>
      <c r="E972" s="32">
        <v>7300000000</v>
      </c>
      <c r="F972" s="13" t="s">
        <v>2</v>
      </c>
      <c r="G972" s="11">
        <f t="shared" ref="G972:H974" si="405">G973</f>
        <v>4096.7999999999993</v>
      </c>
      <c r="H972" s="11">
        <f t="shared" si="405"/>
        <v>4793.3090000000002</v>
      </c>
      <c r="I972" s="11">
        <f t="shared" ref="I972:J974" si="406">I973</f>
        <v>4793.3090000000002</v>
      </c>
      <c r="J972" s="11">
        <f t="shared" si="406"/>
        <v>4792.8760000000002</v>
      </c>
    </row>
    <row r="973" spans="1:10" outlineLevel="3" x14ac:dyDescent="0.25">
      <c r="A973" s="12" t="s">
        <v>489</v>
      </c>
      <c r="B973" s="13" t="s">
        <v>50</v>
      </c>
      <c r="C973" s="13" t="s">
        <v>32</v>
      </c>
      <c r="D973" s="13" t="s">
        <v>17</v>
      </c>
      <c r="E973" s="32">
        <v>7310000000</v>
      </c>
      <c r="F973" s="13" t="s">
        <v>2</v>
      </c>
      <c r="G973" s="11">
        <f t="shared" si="405"/>
        <v>4096.7999999999993</v>
      </c>
      <c r="H973" s="11">
        <f t="shared" si="405"/>
        <v>4793.3090000000002</v>
      </c>
      <c r="I973" s="11">
        <f t="shared" si="406"/>
        <v>4793.3090000000002</v>
      </c>
      <c r="J973" s="11">
        <f t="shared" si="406"/>
        <v>4792.8760000000002</v>
      </c>
    </row>
    <row r="974" spans="1:10" ht="47.25" outlineLevel="4" x14ac:dyDescent="0.25">
      <c r="A974" s="12" t="s">
        <v>488</v>
      </c>
      <c r="B974" s="13" t="s">
        <v>50</v>
      </c>
      <c r="C974" s="13" t="s">
        <v>32</v>
      </c>
      <c r="D974" s="13" t="s">
        <v>17</v>
      </c>
      <c r="E974" s="32">
        <v>7310000000</v>
      </c>
      <c r="F974" s="13" t="s">
        <v>2</v>
      </c>
      <c r="G974" s="11">
        <f t="shared" si="405"/>
        <v>4096.7999999999993</v>
      </c>
      <c r="H974" s="11">
        <f t="shared" si="405"/>
        <v>4793.3090000000002</v>
      </c>
      <c r="I974" s="11">
        <f t="shared" si="406"/>
        <v>4793.3090000000002</v>
      </c>
      <c r="J974" s="11">
        <f t="shared" si="406"/>
        <v>4792.8760000000002</v>
      </c>
    </row>
    <row r="975" spans="1:10" outlineLevel="3" x14ac:dyDescent="0.25">
      <c r="A975" s="12" t="s">
        <v>489</v>
      </c>
      <c r="B975" s="13" t="s">
        <v>50</v>
      </c>
      <c r="C975" s="13" t="s">
        <v>32</v>
      </c>
      <c r="D975" s="13" t="s">
        <v>17</v>
      </c>
      <c r="E975" s="13" t="s">
        <v>677</v>
      </c>
      <c r="F975" s="13" t="s">
        <v>2</v>
      </c>
      <c r="G975" s="11">
        <f>G976+G980</f>
        <v>4096.7999999999993</v>
      </c>
      <c r="H975" s="11">
        <f>H976+H980</f>
        <v>4793.3090000000002</v>
      </c>
      <c r="I975" s="11">
        <f t="shared" ref="I975:J975" si="407">I976+I980</f>
        <v>4793.3090000000002</v>
      </c>
      <c r="J975" s="11">
        <f t="shared" si="407"/>
        <v>4792.8760000000002</v>
      </c>
    </row>
    <row r="976" spans="1:10" ht="47.25" outlineLevel="3" x14ac:dyDescent="0.25">
      <c r="A976" s="15" t="s">
        <v>58</v>
      </c>
      <c r="B976" s="13" t="s">
        <v>50</v>
      </c>
      <c r="C976" s="13" t="s">
        <v>32</v>
      </c>
      <c r="D976" s="13" t="s">
        <v>17</v>
      </c>
      <c r="E976" s="13" t="s">
        <v>256</v>
      </c>
      <c r="F976" s="13" t="s">
        <v>2</v>
      </c>
      <c r="G976" s="11">
        <f>SUM(G977:G979)</f>
        <v>4036.3999999999996</v>
      </c>
      <c r="H976" s="11">
        <f>SUM(H977:H979)</f>
        <v>4611.4390000000003</v>
      </c>
      <c r="I976" s="11">
        <f t="shared" ref="I976:J976" si="408">SUM(I977:I979)</f>
        <v>4611.4390000000003</v>
      </c>
      <c r="J976" s="11">
        <f t="shared" si="408"/>
        <v>4611.4390000000003</v>
      </c>
    </row>
    <row r="977" spans="1:10" ht="31.5" outlineLevel="4" x14ac:dyDescent="0.25">
      <c r="A977" s="15" t="s">
        <v>218</v>
      </c>
      <c r="B977" s="13" t="s">
        <v>50</v>
      </c>
      <c r="C977" s="13" t="s">
        <v>32</v>
      </c>
      <c r="D977" s="13" t="s">
        <v>17</v>
      </c>
      <c r="E977" s="13" t="s">
        <v>256</v>
      </c>
      <c r="F977" s="13" t="s">
        <v>5</v>
      </c>
      <c r="G977" s="11">
        <v>3169.7</v>
      </c>
      <c r="H977" s="11">
        <v>3545.6179999999999</v>
      </c>
      <c r="I977" s="11">
        <v>3545.6179999999999</v>
      </c>
      <c r="J977" s="11">
        <v>3545.6179999999999</v>
      </c>
    </row>
    <row r="978" spans="1:10" ht="63" hidden="1" outlineLevel="1" x14ac:dyDescent="0.25">
      <c r="A978" s="15" t="s">
        <v>59</v>
      </c>
      <c r="B978" s="13" t="s">
        <v>50</v>
      </c>
      <c r="C978" s="13" t="s">
        <v>32</v>
      </c>
      <c r="D978" s="13" t="s">
        <v>17</v>
      </c>
      <c r="E978" s="13" t="s">
        <v>256</v>
      </c>
      <c r="F978" s="13" t="s">
        <v>6</v>
      </c>
      <c r="G978" s="11"/>
      <c r="H978" s="11"/>
      <c r="I978" s="11"/>
      <c r="J978" s="11"/>
    </row>
    <row r="979" spans="1:10" ht="94.5" outlineLevel="2" x14ac:dyDescent="0.25">
      <c r="A979" s="15" t="s">
        <v>227</v>
      </c>
      <c r="B979" s="13" t="s">
        <v>50</v>
      </c>
      <c r="C979" s="13" t="s">
        <v>32</v>
      </c>
      <c r="D979" s="13" t="s">
        <v>17</v>
      </c>
      <c r="E979" s="13" t="s">
        <v>256</v>
      </c>
      <c r="F979" s="13" t="s">
        <v>226</v>
      </c>
      <c r="G979" s="11">
        <v>866.7</v>
      </c>
      <c r="H979" s="11">
        <v>1065.8209999999999</v>
      </c>
      <c r="I979" s="11">
        <v>1065.8209999999999</v>
      </c>
      <c r="J979" s="11">
        <v>1065.8209999999999</v>
      </c>
    </row>
    <row r="980" spans="1:10" ht="31.5" outlineLevel="3" x14ac:dyDescent="0.25">
      <c r="A980" s="15" t="s">
        <v>64</v>
      </c>
      <c r="B980" s="13" t="s">
        <v>50</v>
      </c>
      <c r="C980" s="13" t="s">
        <v>32</v>
      </c>
      <c r="D980" s="13" t="s">
        <v>17</v>
      </c>
      <c r="E980" s="13" t="s">
        <v>257</v>
      </c>
      <c r="F980" s="13" t="s">
        <v>2</v>
      </c>
      <c r="G980" s="11">
        <f>SUM(G981:G985)</f>
        <v>60.4</v>
      </c>
      <c r="H980" s="11">
        <f>SUM(H981:H985)</f>
        <v>181.87</v>
      </c>
      <c r="I980" s="11">
        <f t="shared" ref="I980:J980" si="409">SUM(I981:I985)</f>
        <v>181.87</v>
      </c>
      <c r="J980" s="11">
        <f t="shared" si="409"/>
        <v>181.43699999999998</v>
      </c>
    </row>
    <row r="981" spans="1:10" ht="63" outlineLevel="4" x14ac:dyDescent="0.25">
      <c r="A981" s="15" t="s">
        <v>59</v>
      </c>
      <c r="B981" s="13" t="s">
        <v>50</v>
      </c>
      <c r="C981" s="13" t="s">
        <v>32</v>
      </c>
      <c r="D981" s="13" t="s">
        <v>17</v>
      </c>
      <c r="E981" s="13" t="s">
        <v>257</v>
      </c>
      <c r="F981" s="13" t="s">
        <v>6</v>
      </c>
      <c r="G981" s="11">
        <v>25</v>
      </c>
      <c r="H981" s="11">
        <v>161.34</v>
      </c>
      <c r="I981" s="11">
        <v>161.34</v>
      </c>
      <c r="J981" s="11">
        <v>160.922</v>
      </c>
    </row>
    <row r="982" spans="1:10" ht="47.25" outlineLevel="4" x14ac:dyDescent="0.25">
      <c r="A982" s="15" t="s">
        <v>65</v>
      </c>
      <c r="B982" s="13" t="s">
        <v>50</v>
      </c>
      <c r="C982" s="13" t="s">
        <v>32</v>
      </c>
      <c r="D982" s="13" t="s">
        <v>17</v>
      </c>
      <c r="E982" s="13" t="s">
        <v>257</v>
      </c>
      <c r="F982" s="13" t="s">
        <v>9</v>
      </c>
      <c r="G982" s="11">
        <v>35</v>
      </c>
      <c r="H982" s="11"/>
      <c r="I982" s="11"/>
      <c r="J982" s="11"/>
    </row>
    <row r="983" spans="1:10" ht="47.25" outlineLevel="4" x14ac:dyDescent="0.25">
      <c r="A983" s="15" t="s">
        <v>63</v>
      </c>
      <c r="B983" s="13" t="s">
        <v>50</v>
      </c>
      <c r="C983" s="13" t="s">
        <v>32</v>
      </c>
      <c r="D983" s="13" t="s">
        <v>17</v>
      </c>
      <c r="E983" s="13" t="s">
        <v>257</v>
      </c>
      <c r="F983" s="13" t="s">
        <v>8</v>
      </c>
      <c r="G983" s="11"/>
      <c r="H983" s="11">
        <v>20.146999999999998</v>
      </c>
      <c r="I983" s="11">
        <v>20.146999999999998</v>
      </c>
      <c r="J983" s="11">
        <v>20.146999999999998</v>
      </c>
    </row>
    <row r="984" spans="1:10" ht="31.5" hidden="1" outlineLevel="3" x14ac:dyDescent="0.25">
      <c r="A984" s="15" t="s">
        <v>66</v>
      </c>
      <c r="B984" s="13" t="s">
        <v>50</v>
      </c>
      <c r="C984" s="13" t="s">
        <v>32</v>
      </c>
      <c r="D984" s="13" t="s">
        <v>17</v>
      </c>
      <c r="E984" s="13" t="s">
        <v>257</v>
      </c>
      <c r="F984" s="13" t="s">
        <v>10</v>
      </c>
      <c r="G984" s="11"/>
      <c r="H984" s="11"/>
      <c r="I984" s="11"/>
      <c r="J984" s="11"/>
    </row>
    <row r="985" spans="1:10" outlineLevel="4" x14ac:dyDescent="0.25">
      <c r="A985" s="15" t="s">
        <v>120</v>
      </c>
      <c r="B985" s="13" t="s">
        <v>50</v>
      </c>
      <c r="C985" s="13" t="s">
        <v>32</v>
      </c>
      <c r="D985" s="13" t="s">
        <v>17</v>
      </c>
      <c r="E985" s="13" t="s">
        <v>257</v>
      </c>
      <c r="F985" s="13" t="s">
        <v>35</v>
      </c>
      <c r="G985" s="11">
        <v>0.4</v>
      </c>
      <c r="H985" s="11">
        <v>0.38300000000000001</v>
      </c>
      <c r="I985" s="11">
        <v>0.38300000000000001</v>
      </c>
      <c r="J985" s="11">
        <v>0.36799999999999999</v>
      </c>
    </row>
    <row r="986" spans="1:10" outlineLevel="3" x14ac:dyDescent="0.25">
      <c r="A986" s="15" t="s">
        <v>657</v>
      </c>
      <c r="B986" s="13" t="s">
        <v>50</v>
      </c>
      <c r="C986" s="13" t="s">
        <v>23</v>
      </c>
      <c r="D986" s="13" t="s">
        <v>1</v>
      </c>
      <c r="E986" s="13" t="s">
        <v>248</v>
      </c>
      <c r="F986" s="13" t="s">
        <v>2</v>
      </c>
      <c r="G986" s="11">
        <f>G987</f>
        <v>3800</v>
      </c>
      <c r="H986" s="11">
        <f>H987</f>
        <v>11422.103999999999</v>
      </c>
      <c r="I986" s="11">
        <f t="shared" ref="I986:J986" si="410">I987</f>
        <v>11422.103999999999</v>
      </c>
      <c r="J986" s="11">
        <f t="shared" si="410"/>
        <v>11422.103999999999</v>
      </c>
    </row>
    <row r="987" spans="1:10" outlineLevel="4" x14ac:dyDescent="0.25">
      <c r="A987" s="15" t="s">
        <v>99</v>
      </c>
      <c r="B987" s="13" t="s">
        <v>50</v>
      </c>
      <c r="C987" s="13" t="s">
        <v>23</v>
      </c>
      <c r="D987" s="13" t="s">
        <v>15</v>
      </c>
      <c r="E987" s="13" t="s">
        <v>248</v>
      </c>
      <c r="F987" s="13" t="s">
        <v>2</v>
      </c>
      <c r="G987" s="11">
        <f>G990</f>
        <v>3800</v>
      </c>
      <c r="H987" s="11">
        <f>H990</f>
        <v>11422.103999999999</v>
      </c>
      <c r="I987" s="11">
        <f t="shared" ref="I987:J987" si="411">I990</f>
        <v>11422.103999999999</v>
      </c>
      <c r="J987" s="11">
        <f t="shared" si="411"/>
        <v>11422.103999999999</v>
      </c>
    </row>
    <row r="988" spans="1:10" ht="157.5" hidden="1" outlineLevel="3" x14ac:dyDescent="0.25">
      <c r="A988" s="15" t="s">
        <v>205</v>
      </c>
      <c r="B988" s="13" t="s">
        <v>50</v>
      </c>
      <c r="C988" s="13" t="s">
        <v>23</v>
      </c>
      <c r="D988" s="13" t="s">
        <v>15</v>
      </c>
      <c r="E988" s="13" t="s">
        <v>568</v>
      </c>
      <c r="F988" s="13" t="s">
        <v>2</v>
      </c>
      <c r="G988" s="11">
        <f>G989</f>
        <v>0</v>
      </c>
      <c r="H988" s="11">
        <f>H989</f>
        <v>0</v>
      </c>
      <c r="I988" s="11">
        <f t="shared" ref="I988:J988" si="412">I989</f>
        <v>0</v>
      </c>
      <c r="J988" s="11">
        <f t="shared" si="412"/>
        <v>0</v>
      </c>
    </row>
    <row r="989" spans="1:10" ht="31.5" hidden="1" outlineLevel="4" x14ac:dyDescent="0.25">
      <c r="A989" s="15" t="s">
        <v>206</v>
      </c>
      <c r="B989" s="13" t="s">
        <v>50</v>
      </c>
      <c r="C989" s="13" t="s">
        <v>23</v>
      </c>
      <c r="D989" s="13" t="s">
        <v>15</v>
      </c>
      <c r="E989" s="13" t="s">
        <v>568</v>
      </c>
      <c r="F989" s="13" t="s">
        <v>51</v>
      </c>
      <c r="G989" s="11"/>
      <c r="H989" s="11"/>
      <c r="I989" s="11"/>
      <c r="J989" s="11"/>
    </row>
    <row r="990" spans="1:10" ht="31.5" outlineLevel="3" collapsed="1" x14ac:dyDescent="0.25">
      <c r="A990" s="12" t="s">
        <v>457</v>
      </c>
      <c r="B990" s="13" t="s">
        <v>50</v>
      </c>
      <c r="C990" s="13" t="s">
        <v>23</v>
      </c>
      <c r="D990" s="13" t="s">
        <v>15</v>
      </c>
      <c r="E990" s="13" t="s">
        <v>566</v>
      </c>
      <c r="F990" s="13" t="s">
        <v>2</v>
      </c>
      <c r="G990" s="11">
        <f>G991</f>
        <v>3800</v>
      </c>
      <c r="H990" s="11">
        <f>H991</f>
        <v>11422.103999999999</v>
      </c>
      <c r="I990" s="11">
        <f t="shared" ref="I990:J990" si="413">I991</f>
        <v>11422.103999999999</v>
      </c>
      <c r="J990" s="11">
        <f t="shared" si="413"/>
        <v>11422.103999999999</v>
      </c>
    </row>
    <row r="991" spans="1:10" ht="63" outlineLevel="4" x14ac:dyDescent="0.25">
      <c r="A991" s="12" t="s">
        <v>458</v>
      </c>
      <c r="B991" s="13" t="s">
        <v>50</v>
      </c>
      <c r="C991" s="13" t="s">
        <v>23</v>
      </c>
      <c r="D991" s="13" t="s">
        <v>15</v>
      </c>
      <c r="E991" s="13" t="s">
        <v>567</v>
      </c>
      <c r="F991" s="13" t="s">
        <v>2</v>
      </c>
      <c r="G991" s="11">
        <f>G992+G994+G996+G998</f>
        <v>3800</v>
      </c>
      <c r="H991" s="11">
        <f>H992+H994+H996+H998</f>
        <v>11422.103999999999</v>
      </c>
      <c r="I991" s="11">
        <f t="shared" ref="I991:J991" si="414">I992+I994+I996+I998</f>
        <v>11422.103999999999</v>
      </c>
      <c r="J991" s="11">
        <f t="shared" si="414"/>
        <v>11422.103999999999</v>
      </c>
    </row>
    <row r="992" spans="1:10" ht="78.75" outlineLevel="4" x14ac:dyDescent="0.25">
      <c r="A992" s="15" t="s">
        <v>207</v>
      </c>
      <c r="B992" s="13" t="s">
        <v>50</v>
      </c>
      <c r="C992" s="13" t="s">
        <v>23</v>
      </c>
      <c r="D992" s="13" t="s">
        <v>15</v>
      </c>
      <c r="E992" s="13" t="s">
        <v>369</v>
      </c>
      <c r="F992" s="13" t="s">
        <v>2</v>
      </c>
      <c r="G992" s="11">
        <f>G993</f>
        <v>3800</v>
      </c>
      <c r="H992" s="11">
        <f>H993</f>
        <v>3668.7239999999997</v>
      </c>
      <c r="I992" s="11">
        <f t="shared" ref="I992:J992" si="415">I993</f>
        <v>3668.7240000000002</v>
      </c>
      <c r="J992" s="11">
        <f t="shared" si="415"/>
        <v>3668.7240000000002</v>
      </c>
    </row>
    <row r="993" spans="1:10" ht="31.5" outlineLevel="4" x14ac:dyDescent="0.25">
      <c r="A993" s="15" t="s">
        <v>206</v>
      </c>
      <c r="B993" s="13" t="s">
        <v>50</v>
      </c>
      <c r="C993" s="13" t="s">
        <v>23</v>
      </c>
      <c r="D993" s="13" t="s">
        <v>15</v>
      </c>
      <c r="E993" s="13" t="s">
        <v>369</v>
      </c>
      <c r="F993" s="13" t="s">
        <v>51</v>
      </c>
      <c r="G993" s="11">
        <v>3800</v>
      </c>
      <c r="H993" s="11">
        <f>1000+2800+80.928-212.204</f>
        <v>3668.7239999999997</v>
      </c>
      <c r="I993" s="11">
        <v>3668.7240000000002</v>
      </c>
      <c r="J993" s="11">
        <v>3668.7240000000002</v>
      </c>
    </row>
    <row r="994" spans="1:10" ht="141.75" outlineLevel="4" x14ac:dyDescent="0.25">
      <c r="A994" s="15" t="s">
        <v>766</v>
      </c>
      <c r="B994" s="13" t="s">
        <v>50</v>
      </c>
      <c r="C994" s="13" t="s">
        <v>23</v>
      </c>
      <c r="D994" s="13" t="s">
        <v>15</v>
      </c>
      <c r="E994" s="13" t="s">
        <v>765</v>
      </c>
      <c r="F994" s="13" t="s">
        <v>2</v>
      </c>
      <c r="G994" s="11">
        <f>G995</f>
        <v>0</v>
      </c>
      <c r="H994" s="11">
        <f>H995</f>
        <v>7753.38</v>
      </c>
      <c r="I994" s="11">
        <f t="shared" ref="I994:J994" si="416">I995</f>
        <v>7753.38</v>
      </c>
      <c r="J994" s="11">
        <f t="shared" si="416"/>
        <v>7753.38</v>
      </c>
    </row>
    <row r="995" spans="1:10" ht="31.5" outlineLevel="4" x14ac:dyDescent="0.25">
      <c r="A995" s="15" t="s">
        <v>206</v>
      </c>
      <c r="B995" s="13" t="s">
        <v>50</v>
      </c>
      <c r="C995" s="13" t="s">
        <v>23</v>
      </c>
      <c r="D995" s="13" t="s">
        <v>15</v>
      </c>
      <c r="E995" s="13" t="s">
        <v>765</v>
      </c>
      <c r="F995" s="13" t="s">
        <v>51</v>
      </c>
      <c r="G995" s="11"/>
      <c r="H995" s="11">
        <v>7753.38</v>
      </c>
      <c r="I995" s="11">
        <v>7753.38</v>
      </c>
      <c r="J995" s="11">
        <v>7753.38</v>
      </c>
    </row>
    <row r="996" spans="1:10" ht="78.75" hidden="1" outlineLevel="3" x14ac:dyDescent="0.25">
      <c r="A996" s="15" t="s">
        <v>208</v>
      </c>
      <c r="B996" s="13" t="s">
        <v>50</v>
      </c>
      <c r="C996" s="13" t="s">
        <v>23</v>
      </c>
      <c r="D996" s="13" t="s">
        <v>15</v>
      </c>
      <c r="E996" s="13" t="s">
        <v>370</v>
      </c>
      <c r="F996" s="13" t="s">
        <v>2</v>
      </c>
      <c r="G996" s="11">
        <f>G997</f>
        <v>0</v>
      </c>
      <c r="H996" s="11">
        <f>H997</f>
        <v>0</v>
      </c>
      <c r="I996" s="11">
        <f t="shared" ref="I996:J996" si="417">I997</f>
        <v>0</v>
      </c>
      <c r="J996" s="11">
        <f t="shared" si="417"/>
        <v>0</v>
      </c>
    </row>
    <row r="997" spans="1:10" ht="31.5" hidden="1" outlineLevel="4" x14ac:dyDescent="0.25">
      <c r="A997" s="15" t="s">
        <v>206</v>
      </c>
      <c r="B997" s="13" t="s">
        <v>50</v>
      </c>
      <c r="C997" s="13" t="s">
        <v>23</v>
      </c>
      <c r="D997" s="13" t="s">
        <v>15</v>
      </c>
      <c r="E997" s="13" t="s">
        <v>370</v>
      </c>
      <c r="F997" s="13" t="s">
        <v>51</v>
      </c>
      <c r="G997" s="11"/>
      <c r="H997" s="11"/>
      <c r="I997" s="11"/>
      <c r="J997" s="11"/>
    </row>
    <row r="998" spans="1:10" ht="141.75" hidden="1" outlineLevel="4" x14ac:dyDescent="0.25">
      <c r="A998" s="15" t="s">
        <v>209</v>
      </c>
      <c r="B998" s="13" t="s">
        <v>50</v>
      </c>
      <c r="C998" s="13" t="s">
        <v>23</v>
      </c>
      <c r="D998" s="13" t="s">
        <v>15</v>
      </c>
      <c r="E998" s="13" t="s">
        <v>371</v>
      </c>
      <c r="F998" s="13" t="s">
        <v>2</v>
      </c>
      <c r="G998" s="11">
        <f>G999</f>
        <v>0</v>
      </c>
      <c r="H998" s="11">
        <f>H999</f>
        <v>0</v>
      </c>
      <c r="I998" s="11">
        <f t="shared" ref="I998:J998" si="418">I999</f>
        <v>0</v>
      </c>
      <c r="J998" s="11">
        <f t="shared" si="418"/>
        <v>0</v>
      </c>
    </row>
    <row r="999" spans="1:10" ht="31.5" hidden="1" outlineLevel="3" x14ac:dyDescent="0.25">
      <c r="A999" s="15" t="s">
        <v>206</v>
      </c>
      <c r="B999" s="13" t="s">
        <v>50</v>
      </c>
      <c r="C999" s="13" t="s">
        <v>23</v>
      </c>
      <c r="D999" s="13" t="s">
        <v>15</v>
      </c>
      <c r="E999" s="13" t="s">
        <v>371</v>
      </c>
      <c r="F999" s="13" t="s">
        <v>51</v>
      </c>
      <c r="G999" s="11"/>
      <c r="H999" s="11"/>
      <c r="I999" s="11"/>
      <c r="J999" s="11"/>
    </row>
    <row r="1000" spans="1:10" outlineLevel="4" x14ac:dyDescent="0.25">
      <c r="A1000" s="15" t="s">
        <v>658</v>
      </c>
      <c r="B1000" s="13" t="s">
        <v>50</v>
      </c>
      <c r="C1000" s="13" t="s">
        <v>12</v>
      </c>
      <c r="D1000" s="13" t="s">
        <v>1</v>
      </c>
      <c r="E1000" s="13" t="s">
        <v>248</v>
      </c>
      <c r="F1000" s="13" t="s">
        <v>2</v>
      </c>
      <c r="G1000" s="11">
        <f>G1001</f>
        <v>125</v>
      </c>
      <c r="H1000" s="11">
        <f>H1001</f>
        <v>778.7600000000001</v>
      </c>
      <c r="I1000" s="11">
        <f t="shared" ref="I1000:J1000" si="419">I1001</f>
        <v>778.7600000000001</v>
      </c>
      <c r="J1000" s="11">
        <f t="shared" si="419"/>
        <v>762.89600000000007</v>
      </c>
    </row>
    <row r="1001" spans="1:10" outlineLevel="4" x14ac:dyDescent="0.25">
      <c r="A1001" s="15" t="s">
        <v>110</v>
      </c>
      <c r="B1001" s="13" t="s">
        <v>50</v>
      </c>
      <c r="C1001" s="13" t="s">
        <v>12</v>
      </c>
      <c r="D1001" s="13" t="s">
        <v>4</v>
      </c>
      <c r="E1001" s="13" t="s">
        <v>248</v>
      </c>
      <c r="F1001" s="13" t="s">
        <v>2</v>
      </c>
      <c r="G1001" s="11">
        <f>G1002+G1032</f>
        <v>125</v>
      </c>
      <c r="H1001" s="11">
        <f>H1002+H1032</f>
        <v>778.7600000000001</v>
      </c>
      <c r="I1001" s="11">
        <f t="shared" ref="I1001:J1001" si="420">I1002+I1032</f>
        <v>778.7600000000001</v>
      </c>
      <c r="J1001" s="11">
        <f t="shared" si="420"/>
        <v>762.89600000000007</v>
      </c>
    </row>
    <row r="1002" spans="1:10" ht="63" outlineLevel="3" x14ac:dyDescent="0.25">
      <c r="A1002" s="12" t="s">
        <v>438</v>
      </c>
      <c r="B1002" s="13" t="s">
        <v>50</v>
      </c>
      <c r="C1002" s="13" t="s">
        <v>12</v>
      </c>
      <c r="D1002" s="13" t="s">
        <v>4</v>
      </c>
      <c r="E1002" s="13" t="s">
        <v>551</v>
      </c>
      <c r="F1002" s="13" t="s">
        <v>2</v>
      </c>
      <c r="G1002" s="11">
        <f>G1003+G1006+G1012+G1015+G1018+G1021+G1024+G1029</f>
        <v>75</v>
      </c>
      <c r="H1002" s="11">
        <f>H1003+H1006+H1012+H1015+H1018+H1021+H1024+H1029</f>
        <v>772.59400000000005</v>
      </c>
      <c r="I1002" s="11">
        <f t="shared" ref="I1002:J1002" si="421">I1003+I1006+I1012+I1015+I1018+I1021+I1024+I1029</f>
        <v>772.59400000000005</v>
      </c>
      <c r="J1002" s="11">
        <f t="shared" si="421"/>
        <v>761.69600000000003</v>
      </c>
    </row>
    <row r="1003" spans="1:10" ht="78.75" outlineLevel="4" x14ac:dyDescent="0.25">
      <c r="A1003" s="12" t="s">
        <v>439</v>
      </c>
      <c r="B1003" s="13" t="s">
        <v>50</v>
      </c>
      <c r="C1003" s="13" t="s">
        <v>12</v>
      </c>
      <c r="D1003" s="13" t="s">
        <v>4</v>
      </c>
      <c r="E1003" s="13" t="s">
        <v>552</v>
      </c>
      <c r="F1003" s="13" t="s">
        <v>2</v>
      </c>
      <c r="G1003" s="11">
        <f>G1004</f>
        <v>50</v>
      </c>
      <c r="H1003" s="11">
        <f>H1004</f>
        <v>0</v>
      </c>
      <c r="I1003" s="11">
        <f t="shared" ref="I1003:J1004" si="422">I1004</f>
        <v>0</v>
      </c>
      <c r="J1003" s="11">
        <f t="shared" si="422"/>
        <v>0</v>
      </c>
    </row>
    <row r="1004" spans="1:10" ht="94.5" outlineLevel="4" x14ac:dyDescent="0.25">
      <c r="A1004" s="15" t="s">
        <v>112</v>
      </c>
      <c r="B1004" s="13" t="s">
        <v>50</v>
      </c>
      <c r="C1004" s="13" t="s">
        <v>12</v>
      </c>
      <c r="D1004" s="13" t="s">
        <v>4</v>
      </c>
      <c r="E1004" s="13" t="s">
        <v>372</v>
      </c>
      <c r="F1004" s="13" t="s">
        <v>2</v>
      </c>
      <c r="G1004" s="11">
        <f>G1005</f>
        <v>50</v>
      </c>
      <c r="H1004" s="11">
        <f>H1005</f>
        <v>0</v>
      </c>
      <c r="I1004" s="11">
        <f t="shared" si="422"/>
        <v>0</v>
      </c>
      <c r="J1004" s="11">
        <f t="shared" si="422"/>
        <v>0</v>
      </c>
    </row>
    <row r="1005" spans="1:10" ht="47.25" outlineLevel="3" x14ac:dyDescent="0.25">
      <c r="A1005" s="15" t="s">
        <v>63</v>
      </c>
      <c r="B1005" s="13" t="s">
        <v>50</v>
      </c>
      <c r="C1005" s="13" t="s">
        <v>12</v>
      </c>
      <c r="D1005" s="13" t="s">
        <v>4</v>
      </c>
      <c r="E1005" s="13" t="s">
        <v>372</v>
      </c>
      <c r="F1005" s="13" t="s">
        <v>8</v>
      </c>
      <c r="G1005" s="11">
        <v>50</v>
      </c>
      <c r="H1005" s="11">
        <f>15-15</f>
        <v>0</v>
      </c>
      <c r="I1005" s="11"/>
      <c r="J1005" s="11"/>
    </row>
    <row r="1006" spans="1:10" ht="94.5" outlineLevel="4" x14ac:dyDescent="0.25">
      <c r="A1006" s="24" t="s">
        <v>112</v>
      </c>
      <c r="B1006" s="13" t="s">
        <v>50</v>
      </c>
      <c r="C1006" s="13" t="s">
        <v>12</v>
      </c>
      <c r="D1006" s="13" t="s">
        <v>4</v>
      </c>
      <c r="E1006" s="13" t="s">
        <v>553</v>
      </c>
      <c r="F1006" s="13" t="s">
        <v>2</v>
      </c>
      <c r="G1006" s="11">
        <f>G1007+G1009</f>
        <v>0</v>
      </c>
      <c r="H1006" s="11">
        <f>H1007+H1009</f>
        <v>453.36</v>
      </c>
      <c r="I1006" s="11">
        <f t="shared" ref="I1006:J1006" si="423">I1007+I1009</f>
        <v>453.36</v>
      </c>
      <c r="J1006" s="11">
        <f t="shared" si="423"/>
        <v>453.36</v>
      </c>
    </row>
    <row r="1007" spans="1:10" ht="94.5" outlineLevel="4" x14ac:dyDescent="0.25">
      <c r="A1007" s="15" t="s">
        <v>112</v>
      </c>
      <c r="B1007" s="13" t="s">
        <v>50</v>
      </c>
      <c r="C1007" s="13" t="s">
        <v>12</v>
      </c>
      <c r="D1007" s="13" t="s">
        <v>4</v>
      </c>
      <c r="E1007" s="13" t="s">
        <v>373</v>
      </c>
      <c r="F1007" s="13" t="s">
        <v>2</v>
      </c>
      <c r="G1007" s="11">
        <f>G1008</f>
        <v>0</v>
      </c>
      <c r="H1007" s="11">
        <f>H1008</f>
        <v>253.36</v>
      </c>
      <c r="I1007" s="11">
        <f t="shared" ref="I1007:J1007" si="424">I1008</f>
        <v>253.36</v>
      </c>
      <c r="J1007" s="11">
        <f t="shared" si="424"/>
        <v>253.36</v>
      </c>
    </row>
    <row r="1008" spans="1:10" ht="47.25" x14ac:dyDescent="0.25">
      <c r="A1008" s="15" t="s">
        <v>63</v>
      </c>
      <c r="B1008" s="13" t="s">
        <v>50</v>
      </c>
      <c r="C1008" s="13" t="s">
        <v>12</v>
      </c>
      <c r="D1008" s="13" t="s">
        <v>4</v>
      </c>
      <c r="E1008" s="13" t="s">
        <v>373</v>
      </c>
      <c r="F1008" s="13" t="s">
        <v>8</v>
      </c>
      <c r="G1008" s="11"/>
      <c r="H1008" s="11">
        <v>253.36</v>
      </c>
      <c r="I1008" s="11">
        <v>253.36</v>
      </c>
      <c r="J1008" s="11">
        <v>253.36</v>
      </c>
    </row>
    <row r="1009" spans="1:10" ht="94.5" x14ac:dyDescent="0.25">
      <c r="A1009" s="15" t="s">
        <v>791</v>
      </c>
      <c r="B1009" s="13" t="s">
        <v>50</v>
      </c>
      <c r="C1009" s="13" t="s">
        <v>12</v>
      </c>
      <c r="D1009" s="13" t="s">
        <v>4</v>
      </c>
      <c r="E1009" s="13" t="s">
        <v>790</v>
      </c>
      <c r="F1009" s="13" t="s">
        <v>2</v>
      </c>
      <c r="G1009" s="11">
        <f>SUM(G1010:G1011)</f>
        <v>0</v>
      </c>
      <c r="H1009" s="11">
        <f>SUM(H1010:H1011)</f>
        <v>200</v>
      </c>
      <c r="I1009" s="11">
        <f t="shared" ref="I1009:J1009" si="425">SUM(I1010:I1011)</f>
        <v>200</v>
      </c>
      <c r="J1009" s="11">
        <f t="shared" si="425"/>
        <v>200</v>
      </c>
    </row>
    <row r="1010" spans="1:10" ht="47.25" x14ac:dyDescent="0.25">
      <c r="A1010" s="15" t="s">
        <v>65</v>
      </c>
      <c r="B1010" s="13" t="s">
        <v>50</v>
      </c>
      <c r="C1010" s="13" t="s">
        <v>12</v>
      </c>
      <c r="D1010" s="13" t="s">
        <v>4</v>
      </c>
      <c r="E1010" s="13" t="s">
        <v>790</v>
      </c>
      <c r="F1010" s="13" t="s">
        <v>9</v>
      </c>
      <c r="G1010" s="11"/>
      <c r="H1010" s="11">
        <v>92.01</v>
      </c>
      <c r="I1010" s="11">
        <v>92.01</v>
      </c>
      <c r="J1010" s="11">
        <v>92.01</v>
      </c>
    </row>
    <row r="1011" spans="1:10" ht="47.25" x14ac:dyDescent="0.25">
      <c r="A1011" s="15" t="s">
        <v>63</v>
      </c>
      <c r="B1011" s="13" t="s">
        <v>50</v>
      </c>
      <c r="C1011" s="13" t="s">
        <v>12</v>
      </c>
      <c r="D1011" s="13" t="s">
        <v>4</v>
      </c>
      <c r="E1011" s="13" t="s">
        <v>790</v>
      </c>
      <c r="F1011" s="13" t="s">
        <v>8</v>
      </c>
      <c r="G1011" s="11"/>
      <c r="H1011" s="11">
        <v>107.99</v>
      </c>
      <c r="I1011" s="11">
        <v>107.99</v>
      </c>
      <c r="J1011" s="11">
        <v>107.99</v>
      </c>
    </row>
    <row r="1012" spans="1:10" ht="110.25" x14ac:dyDescent="0.25">
      <c r="A1012" s="12" t="s">
        <v>441</v>
      </c>
      <c r="B1012" s="13" t="s">
        <v>50</v>
      </c>
      <c r="C1012" s="13" t="s">
        <v>12</v>
      </c>
      <c r="D1012" s="13" t="s">
        <v>4</v>
      </c>
      <c r="E1012" s="13" t="s">
        <v>554</v>
      </c>
      <c r="F1012" s="13" t="s">
        <v>2</v>
      </c>
      <c r="G1012" s="11">
        <f>G1013</f>
        <v>15</v>
      </c>
      <c r="H1012" s="11">
        <f>H1013</f>
        <v>10.199999999999999</v>
      </c>
      <c r="I1012" s="11">
        <f t="shared" ref="I1012:J1013" si="426">I1013</f>
        <v>10.199999999999999</v>
      </c>
      <c r="J1012" s="11">
        <f t="shared" si="426"/>
        <v>10.199999999999999</v>
      </c>
    </row>
    <row r="1013" spans="1:10" ht="94.5" x14ac:dyDescent="0.25">
      <c r="A1013" s="15" t="s">
        <v>112</v>
      </c>
      <c r="B1013" s="13" t="s">
        <v>50</v>
      </c>
      <c r="C1013" s="13" t="s">
        <v>12</v>
      </c>
      <c r="D1013" s="13" t="s">
        <v>4</v>
      </c>
      <c r="E1013" s="13" t="s">
        <v>374</v>
      </c>
      <c r="F1013" s="13" t="s">
        <v>2</v>
      </c>
      <c r="G1013" s="11">
        <f>G1014</f>
        <v>15</v>
      </c>
      <c r="H1013" s="11">
        <f>H1014</f>
        <v>10.199999999999999</v>
      </c>
      <c r="I1013" s="11">
        <f t="shared" si="426"/>
        <v>10.199999999999999</v>
      </c>
      <c r="J1013" s="11">
        <f t="shared" si="426"/>
        <v>10.199999999999999</v>
      </c>
    </row>
    <row r="1014" spans="1:10" ht="47.25" x14ac:dyDescent="0.25">
      <c r="A1014" s="15" t="s">
        <v>63</v>
      </c>
      <c r="B1014" s="13" t="s">
        <v>50</v>
      </c>
      <c r="C1014" s="13" t="s">
        <v>12</v>
      </c>
      <c r="D1014" s="13" t="s">
        <v>4</v>
      </c>
      <c r="E1014" s="13" t="s">
        <v>374</v>
      </c>
      <c r="F1014" s="13" t="s">
        <v>8</v>
      </c>
      <c r="G1014" s="11">
        <v>15</v>
      </c>
      <c r="H1014" s="11">
        <v>10.199999999999999</v>
      </c>
      <c r="I1014" s="11">
        <v>10.199999999999999</v>
      </c>
      <c r="J1014" s="11">
        <v>10.199999999999999</v>
      </c>
    </row>
    <row r="1015" spans="1:10" ht="126" x14ac:dyDescent="0.25">
      <c r="A1015" s="12" t="s">
        <v>443</v>
      </c>
      <c r="B1015" s="13" t="s">
        <v>50</v>
      </c>
      <c r="C1015" s="13" t="s">
        <v>12</v>
      </c>
      <c r="D1015" s="13" t="s">
        <v>4</v>
      </c>
      <c r="E1015" s="13" t="s">
        <v>555</v>
      </c>
      <c r="F1015" s="13" t="s">
        <v>2</v>
      </c>
      <c r="G1015" s="11">
        <f>G1016</f>
        <v>0</v>
      </c>
      <c r="H1015" s="11">
        <f>H1016</f>
        <v>8.6999999999999993</v>
      </c>
      <c r="I1015" s="11">
        <f t="shared" ref="I1015:J1016" si="427">I1016</f>
        <v>8.6999999999999993</v>
      </c>
      <c r="J1015" s="11">
        <f t="shared" si="427"/>
        <v>7.8049999999999997</v>
      </c>
    </row>
    <row r="1016" spans="1:10" ht="94.5" x14ac:dyDescent="0.25">
      <c r="A1016" s="15" t="s">
        <v>112</v>
      </c>
      <c r="B1016" s="13" t="s">
        <v>50</v>
      </c>
      <c r="C1016" s="13" t="s">
        <v>12</v>
      </c>
      <c r="D1016" s="13" t="s">
        <v>4</v>
      </c>
      <c r="E1016" s="13" t="s">
        <v>375</v>
      </c>
      <c r="F1016" s="13" t="s">
        <v>2</v>
      </c>
      <c r="G1016" s="11">
        <f>G1017</f>
        <v>0</v>
      </c>
      <c r="H1016" s="11">
        <f>H1017</f>
        <v>8.6999999999999993</v>
      </c>
      <c r="I1016" s="11">
        <f t="shared" si="427"/>
        <v>8.6999999999999993</v>
      </c>
      <c r="J1016" s="11">
        <f t="shared" si="427"/>
        <v>7.8049999999999997</v>
      </c>
    </row>
    <row r="1017" spans="1:10" ht="47.25" x14ac:dyDescent="0.25">
      <c r="A1017" s="15" t="s">
        <v>63</v>
      </c>
      <c r="B1017" s="13" t="s">
        <v>50</v>
      </c>
      <c r="C1017" s="13" t="s">
        <v>12</v>
      </c>
      <c r="D1017" s="13" t="s">
        <v>4</v>
      </c>
      <c r="E1017" s="13" t="s">
        <v>375</v>
      </c>
      <c r="F1017" s="13" t="s">
        <v>8</v>
      </c>
      <c r="G1017" s="11"/>
      <c r="H1017" s="11">
        <v>8.6999999999999993</v>
      </c>
      <c r="I1017" s="11">
        <v>8.6999999999999993</v>
      </c>
      <c r="J1017" s="11">
        <v>7.8049999999999997</v>
      </c>
    </row>
    <row r="1018" spans="1:10" ht="94.5" x14ac:dyDescent="0.25">
      <c r="A1018" s="12" t="s">
        <v>444</v>
      </c>
      <c r="B1018" s="13" t="s">
        <v>50</v>
      </c>
      <c r="C1018" s="13" t="s">
        <v>12</v>
      </c>
      <c r="D1018" s="13" t="s">
        <v>4</v>
      </c>
      <c r="E1018" s="13" t="s">
        <v>556</v>
      </c>
      <c r="F1018" s="13" t="s">
        <v>2</v>
      </c>
      <c r="G1018" s="11">
        <f>G1019</f>
        <v>10</v>
      </c>
      <c r="H1018" s="11">
        <f>H1019</f>
        <v>133.19999999999999</v>
      </c>
      <c r="I1018" s="11">
        <f t="shared" ref="I1018:J1019" si="428">I1019</f>
        <v>133.19999999999999</v>
      </c>
      <c r="J1018" s="11">
        <f t="shared" si="428"/>
        <v>123.2</v>
      </c>
    </row>
    <row r="1019" spans="1:10" ht="94.5" x14ac:dyDescent="0.25">
      <c r="A1019" s="15" t="s">
        <v>112</v>
      </c>
      <c r="B1019" s="13" t="s">
        <v>50</v>
      </c>
      <c r="C1019" s="13" t="s">
        <v>12</v>
      </c>
      <c r="D1019" s="13" t="s">
        <v>4</v>
      </c>
      <c r="E1019" s="13" t="s">
        <v>376</v>
      </c>
      <c r="F1019" s="13" t="s">
        <v>2</v>
      </c>
      <c r="G1019" s="11">
        <f>G1020</f>
        <v>10</v>
      </c>
      <c r="H1019" s="11">
        <f>H1020</f>
        <v>133.19999999999999</v>
      </c>
      <c r="I1019" s="11">
        <f t="shared" si="428"/>
        <v>133.19999999999999</v>
      </c>
      <c r="J1019" s="11">
        <f t="shared" si="428"/>
        <v>123.2</v>
      </c>
    </row>
    <row r="1020" spans="1:10" ht="47.25" x14ac:dyDescent="0.25">
      <c r="A1020" s="15" t="s">
        <v>63</v>
      </c>
      <c r="B1020" s="13" t="s">
        <v>50</v>
      </c>
      <c r="C1020" s="13" t="s">
        <v>12</v>
      </c>
      <c r="D1020" s="13" t="s">
        <v>4</v>
      </c>
      <c r="E1020" s="13" t="s">
        <v>376</v>
      </c>
      <c r="F1020" s="13" t="s">
        <v>8</v>
      </c>
      <c r="G1020" s="11">
        <v>10</v>
      </c>
      <c r="H1020" s="11">
        <v>133.19999999999999</v>
      </c>
      <c r="I1020" s="11">
        <v>133.19999999999999</v>
      </c>
      <c r="J1020" s="11">
        <v>123.2</v>
      </c>
    </row>
    <row r="1021" spans="1:10" ht="94.5" x14ac:dyDescent="0.25">
      <c r="A1021" s="12" t="s">
        <v>445</v>
      </c>
      <c r="B1021" s="13" t="s">
        <v>50</v>
      </c>
      <c r="C1021" s="13" t="s">
        <v>12</v>
      </c>
      <c r="D1021" s="13" t="s">
        <v>4</v>
      </c>
      <c r="E1021" s="13" t="s">
        <v>557</v>
      </c>
      <c r="F1021" s="13" t="s">
        <v>2</v>
      </c>
      <c r="G1021" s="11">
        <f>G1022</f>
        <v>0</v>
      </c>
      <c r="H1021" s="11">
        <f>H1022</f>
        <v>107.134</v>
      </c>
      <c r="I1021" s="11">
        <f t="shared" ref="I1021:J1022" si="429">I1022</f>
        <v>107.134</v>
      </c>
      <c r="J1021" s="11">
        <f t="shared" si="429"/>
        <v>107.131</v>
      </c>
    </row>
    <row r="1022" spans="1:10" ht="94.5" x14ac:dyDescent="0.25">
      <c r="A1022" s="15" t="s">
        <v>112</v>
      </c>
      <c r="B1022" s="13" t="s">
        <v>50</v>
      </c>
      <c r="C1022" s="13" t="s">
        <v>12</v>
      </c>
      <c r="D1022" s="13" t="s">
        <v>4</v>
      </c>
      <c r="E1022" s="13" t="s">
        <v>377</v>
      </c>
      <c r="F1022" s="13" t="s">
        <v>2</v>
      </c>
      <c r="G1022" s="11">
        <f>G1023</f>
        <v>0</v>
      </c>
      <c r="H1022" s="11">
        <f>H1023</f>
        <v>107.134</v>
      </c>
      <c r="I1022" s="11">
        <f t="shared" si="429"/>
        <v>107.134</v>
      </c>
      <c r="J1022" s="11">
        <f t="shared" si="429"/>
        <v>107.131</v>
      </c>
    </row>
    <row r="1023" spans="1:10" ht="47.25" x14ac:dyDescent="0.25">
      <c r="A1023" s="15" t="s">
        <v>63</v>
      </c>
      <c r="B1023" s="13" t="s">
        <v>50</v>
      </c>
      <c r="C1023" s="13" t="s">
        <v>12</v>
      </c>
      <c r="D1023" s="13" t="s">
        <v>4</v>
      </c>
      <c r="E1023" s="13" t="s">
        <v>377</v>
      </c>
      <c r="F1023" s="13" t="s">
        <v>8</v>
      </c>
      <c r="G1023" s="11"/>
      <c r="H1023" s="11">
        <f>39.934+67.2</f>
        <v>107.134</v>
      </c>
      <c r="I1023" s="11">
        <v>107.134</v>
      </c>
      <c r="J1023" s="11">
        <v>107.131</v>
      </c>
    </row>
    <row r="1024" spans="1:10" ht="110.25" x14ac:dyDescent="0.25">
      <c r="A1024" s="12" t="s">
        <v>446</v>
      </c>
      <c r="B1024" s="13" t="s">
        <v>50</v>
      </c>
      <c r="C1024" s="13" t="s">
        <v>12</v>
      </c>
      <c r="D1024" s="13" t="s">
        <v>4</v>
      </c>
      <c r="E1024" s="13" t="s">
        <v>558</v>
      </c>
      <c r="F1024" s="13" t="s">
        <v>2</v>
      </c>
      <c r="G1024" s="11">
        <f>G1025+G1027</f>
        <v>0</v>
      </c>
      <c r="H1024" s="11">
        <f>H1025+H1027</f>
        <v>60</v>
      </c>
      <c r="I1024" s="11">
        <f t="shared" ref="I1024:J1024" si="430">I1025+I1027</f>
        <v>60</v>
      </c>
      <c r="J1024" s="11">
        <f t="shared" si="430"/>
        <v>60</v>
      </c>
    </row>
    <row r="1025" spans="1:10" ht="94.5" hidden="1" x14ac:dyDescent="0.25">
      <c r="A1025" s="15" t="s">
        <v>112</v>
      </c>
      <c r="B1025" s="13" t="s">
        <v>50</v>
      </c>
      <c r="C1025" s="13" t="s">
        <v>12</v>
      </c>
      <c r="D1025" s="13" t="s">
        <v>4</v>
      </c>
      <c r="E1025" s="13" t="s">
        <v>301</v>
      </c>
      <c r="F1025" s="13" t="s">
        <v>2</v>
      </c>
      <c r="G1025" s="11">
        <f>G1026</f>
        <v>0</v>
      </c>
      <c r="H1025" s="11">
        <f>H1026</f>
        <v>0</v>
      </c>
      <c r="I1025" s="11">
        <f t="shared" ref="I1025:J1025" si="431">I1026</f>
        <v>0</v>
      </c>
      <c r="J1025" s="11">
        <f t="shared" si="431"/>
        <v>0</v>
      </c>
    </row>
    <row r="1026" spans="1:10" ht="47.25" hidden="1" x14ac:dyDescent="0.25">
      <c r="A1026" s="15" t="s">
        <v>63</v>
      </c>
      <c r="B1026" s="13" t="s">
        <v>50</v>
      </c>
      <c r="C1026" s="13" t="s">
        <v>12</v>
      </c>
      <c r="D1026" s="13" t="s">
        <v>4</v>
      </c>
      <c r="E1026" s="13" t="s">
        <v>301</v>
      </c>
      <c r="F1026" s="13" t="s">
        <v>8</v>
      </c>
      <c r="G1026" s="11"/>
      <c r="H1026" s="11">
        <f>5-5</f>
        <v>0</v>
      </c>
      <c r="I1026" s="11"/>
      <c r="J1026" s="11"/>
    </row>
    <row r="1027" spans="1:10" ht="94.5" x14ac:dyDescent="0.25">
      <c r="A1027" s="40" t="s">
        <v>793</v>
      </c>
      <c r="B1027" s="13" t="s">
        <v>50</v>
      </c>
      <c r="C1027" s="13" t="s">
        <v>12</v>
      </c>
      <c r="D1027" s="13" t="s">
        <v>4</v>
      </c>
      <c r="E1027" s="13" t="s">
        <v>792</v>
      </c>
      <c r="F1027" s="13" t="s">
        <v>2</v>
      </c>
      <c r="G1027" s="11">
        <f>G1028</f>
        <v>0</v>
      </c>
      <c r="H1027" s="11">
        <f>H1028</f>
        <v>60</v>
      </c>
      <c r="I1027" s="11">
        <f t="shared" ref="I1027:J1027" si="432">I1028</f>
        <v>60</v>
      </c>
      <c r="J1027" s="11">
        <f t="shared" si="432"/>
        <v>60</v>
      </c>
    </row>
    <row r="1028" spans="1:10" ht="47.25" x14ac:dyDescent="0.25">
      <c r="A1028" s="15" t="s">
        <v>63</v>
      </c>
      <c r="B1028" s="13" t="s">
        <v>50</v>
      </c>
      <c r="C1028" s="13" t="s">
        <v>12</v>
      </c>
      <c r="D1028" s="13" t="s">
        <v>4</v>
      </c>
      <c r="E1028" s="13" t="s">
        <v>792</v>
      </c>
      <c r="F1028" s="13" t="s">
        <v>8</v>
      </c>
      <c r="G1028" s="11"/>
      <c r="H1028" s="11">
        <v>60</v>
      </c>
      <c r="I1028" s="11">
        <v>60</v>
      </c>
      <c r="J1028" s="11">
        <v>60</v>
      </c>
    </row>
    <row r="1029" spans="1:10" ht="78.75" hidden="1" x14ac:dyDescent="0.25">
      <c r="A1029" s="37" t="s">
        <v>447</v>
      </c>
      <c r="B1029" s="13" t="s">
        <v>50</v>
      </c>
      <c r="C1029" s="13" t="s">
        <v>12</v>
      </c>
      <c r="D1029" s="13" t="s">
        <v>4</v>
      </c>
      <c r="E1029" s="13" t="s">
        <v>559</v>
      </c>
      <c r="F1029" s="13" t="s">
        <v>2</v>
      </c>
      <c r="G1029" s="11">
        <f>G1030</f>
        <v>0</v>
      </c>
      <c r="H1029" s="11">
        <f>H1030</f>
        <v>0</v>
      </c>
      <c r="I1029" s="11">
        <f t="shared" ref="I1029:J1030" si="433">I1030</f>
        <v>0</v>
      </c>
      <c r="J1029" s="11">
        <f t="shared" si="433"/>
        <v>0</v>
      </c>
    </row>
    <row r="1030" spans="1:10" ht="94.5" hidden="1" x14ac:dyDescent="0.25">
      <c r="A1030" s="15" t="s">
        <v>210</v>
      </c>
      <c r="B1030" s="13" t="s">
        <v>50</v>
      </c>
      <c r="C1030" s="13" t="s">
        <v>12</v>
      </c>
      <c r="D1030" s="13" t="s">
        <v>4</v>
      </c>
      <c r="E1030" s="13" t="s">
        <v>378</v>
      </c>
      <c r="F1030" s="13" t="s">
        <v>2</v>
      </c>
      <c r="G1030" s="11">
        <f>G1031</f>
        <v>0</v>
      </c>
      <c r="H1030" s="11">
        <f>H1031</f>
        <v>0</v>
      </c>
      <c r="I1030" s="11">
        <f t="shared" si="433"/>
        <v>0</v>
      </c>
      <c r="J1030" s="11">
        <f t="shared" si="433"/>
        <v>0</v>
      </c>
    </row>
    <row r="1031" spans="1:10" ht="47.25" hidden="1" x14ac:dyDescent="0.25">
      <c r="A1031" s="15" t="s">
        <v>63</v>
      </c>
      <c r="B1031" s="13" t="s">
        <v>50</v>
      </c>
      <c r="C1031" s="13" t="s">
        <v>12</v>
      </c>
      <c r="D1031" s="13" t="s">
        <v>4</v>
      </c>
      <c r="E1031" s="13" t="s">
        <v>378</v>
      </c>
      <c r="F1031" s="13" t="s">
        <v>8</v>
      </c>
      <c r="G1031" s="11"/>
      <c r="H1031" s="11">
        <f>5-5</f>
        <v>0</v>
      </c>
      <c r="I1031" s="11"/>
      <c r="J1031" s="11"/>
    </row>
    <row r="1032" spans="1:10" ht="94.5" x14ac:dyDescent="0.25">
      <c r="A1032" s="25" t="s">
        <v>468</v>
      </c>
      <c r="B1032" s="13" t="s">
        <v>50</v>
      </c>
      <c r="C1032" s="13" t="s">
        <v>12</v>
      </c>
      <c r="D1032" s="13" t="s">
        <v>4</v>
      </c>
      <c r="E1032" s="13" t="s">
        <v>579</v>
      </c>
      <c r="F1032" s="13" t="s">
        <v>2</v>
      </c>
      <c r="G1032" s="11">
        <f t="shared" ref="G1032:H1034" si="434">G1033</f>
        <v>50</v>
      </c>
      <c r="H1032" s="11">
        <f t="shared" si="434"/>
        <v>6.1660000000000004</v>
      </c>
      <c r="I1032" s="11">
        <f t="shared" ref="I1032:J1034" si="435">I1033</f>
        <v>6.1660000000000004</v>
      </c>
      <c r="J1032" s="11">
        <f t="shared" si="435"/>
        <v>1.2</v>
      </c>
    </row>
    <row r="1033" spans="1:10" ht="63" x14ac:dyDescent="0.25">
      <c r="A1033" s="25" t="s">
        <v>469</v>
      </c>
      <c r="B1033" s="13" t="s">
        <v>50</v>
      </c>
      <c r="C1033" s="13" t="s">
        <v>12</v>
      </c>
      <c r="D1033" s="13" t="s">
        <v>4</v>
      </c>
      <c r="E1033" s="13" t="s">
        <v>580</v>
      </c>
      <c r="F1033" s="13" t="s">
        <v>2</v>
      </c>
      <c r="G1033" s="11">
        <f t="shared" si="434"/>
        <v>50</v>
      </c>
      <c r="H1033" s="11">
        <f t="shared" si="434"/>
        <v>6.1660000000000004</v>
      </c>
      <c r="I1033" s="11">
        <f t="shared" si="435"/>
        <v>6.1660000000000004</v>
      </c>
      <c r="J1033" s="11">
        <f t="shared" si="435"/>
        <v>1.2</v>
      </c>
    </row>
    <row r="1034" spans="1:10" ht="173.25" x14ac:dyDescent="0.25">
      <c r="A1034" s="15" t="s">
        <v>665</v>
      </c>
      <c r="B1034" s="13" t="s">
        <v>50</v>
      </c>
      <c r="C1034" s="13" t="s">
        <v>12</v>
      </c>
      <c r="D1034" s="13" t="s">
        <v>4</v>
      </c>
      <c r="E1034" s="13" t="s">
        <v>379</v>
      </c>
      <c r="F1034" s="13" t="s">
        <v>2</v>
      </c>
      <c r="G1034" s="11">
        <f t="shared" si="434"/>
        <v>50</v>
      </c>
      <c r="H1034" s="11">
        <f t="shared" si="434"/>
        <v>6.1660000000000004</v>
      </c>
      <c r="I1034" s="11">
        <f t="shared" si="435"/>
        <v>6.1660000000000004</v>
      </c>
      <c r="J1034" s="11">
        <f t="shared" si="435"/>
        <v>1.2</v>
      </c>
    </row>
    <row r="1035" spans="1:10" ht="47.25" x14ac:dyDescent="0.25">
      <c r="A1035" s="15" t="s">
        <v>63</v>
      </c>
      <c r="B1035" s="13" t="s">
        <v>50</v>
      </c>
      <c r="C1035" s="13" t="s">
        <v>12</v>
      </c>
      <c r="D1035" s="13" t="s">
        <v>4</v>
      </c>
      <c r="E1035" s="13" t="s">
        <v>379</v>
      </c>
      <c r="F1035" s="13" t="s">
        <v>8</v>
      </c>
      <c r="G1035" s="11">
        <v>50</v>
      </c>
      <c r="H1035" s="11">
        <v>6.1660000000000004</v>
      </c>
      <c r="I1035" s="11">
        <v>6.1660000000000004</v>
      </c>
      <c r="J1035" s="11">
        <v>1.2</v>
      </c>
    </row>
    <row r="1036" spans="1:10" x14ac:dyDescent="0.25">
      <c r="A1036" s="63" t="s">
        <v>52</v>
      </c>
      <c r="B1036" s="63"/>
      <c r="C1036" s="63"/>
      <c r="D1036" s="63"/>
      <c r="E1036" s="63"/>
      <c r="F1036" s="63"/>
      <c r="G1036" s="11">
        <f>G18+G296+G515+G651+G704+G863+G898</f>
        <v>1280551.0059999998</v>
      </c>
      <c r="H1036" s="11">
        <f>H18+H296+H515+H651+H704+H863+H898</f>
        <v>1975138.7609999999</v>
      </c>
      <c r="I1036" s="11">
        <f t="shared" ref="I1036:J1036" si="436">I18+I296+I515+I651+I704+I863+I898</f>
        <v>1975138.7609999999</v>
      </c>
      <c r="J1036" s="11">
        <f t="shared" si="436"/>
        <v>1849762.2069999999</v>
      </c>
    </row>
    <row r="1037" spans="1:10" x14ac:dyDescent="0.25">
      <c r="A1037" s="36"/>
      <c r="B1037" s="36"/>
      <c r="C1037" s="36"/>
      <c r="D1037" s="36"/>
      <c r="E1037" s="36"/>
      <c r="F1037" s="36"/>
      <c r="G1037" s="36"/>
      <c r="H1037" s="44"/>
    </row>
    <row r="1038" spans="1:10" x14ac:dyDescent="0.25">
      <c r="A1038" s="42"/>
      <c r="B1038" s="42"/>
      <c r="C1038" s="42"/>
      <c r="D1038" s="42"/>
      <c r="E1038" s="42"/>
      <c r="F1038" s="42"/>
      <c r="G1038" s="42"/>
      <c r="H1038" s="46"/>
    </row>
    <row r="1039" spans="1:10" x14ac:dyDescent="0.25">
      <c r="A1039" s="56"/>
      <c r="B1039" s="36"/>
      <c r="C1039" s="36"/>
      <c r="D1039" s="36"/>
      <c r="E1039" s="36"/>
      <c r="F1039" s="36"/>
      <c r="G1039" s="36"/>
      <c r="H1039" s="47"/>
    </row>
    <row r="1040" spans="1:10" x14ac:dyDescent="0.25">
      <c r="H1040" s="34"/>
    </row>
    <row r="1041" spans="1:10" x14ac:dyDescent="0.25">
      <c r="A1041" s="43"/>
      <c r="G1041" s="35"/>
      <c r="I1041" s="35"/>
      <c r="J1041" s="35"/>
    </row>
    <row r="1045" spans="1:10" x14ac:dyDescent="0.25">
      <c r="G1045" s="35"/>
      <c r="I1045" s="35"/>
      <c r="J1045" s="35"/>
    </row>
  </sheetData>
  <autoFilter ref="A14:J1036"/>
  <mergeCells count="6">
    <mergeCell ref="A1:H1"/>
    <mergeCell ref="A2:H2"/>
    <mergeCell ref="A3:H3"/>
    <mergeCell ref="A4:H4"/>
    <mergeCell ref="A1036:F1036"/>
    <mergeCell ref="A13:J13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7"/>
  <sheetViews>
    <sheetView topLeftCell="A721" workbookViewId="0">
      <selection activeCell="H747" sqref="H747"/>
    </sheetView>
  </sheetViews>
  <sheetFormatPr defaultRowHeight="15.75" outlineLevelRow="1" x14ac:dyDescent="0.25"/>
  <cols>
    <col min="1" max="1" width="61.140625" style="14" customWidth="1"/>
    <col min="2" max="2" width="14.28515625" style="14" customWidth="1"/>
    <col min="3" max="3" width="7.7109375" style="14" customWidth="1"/>
    <col min="4" max="4" width="18.140625" style="14" customWidth="1"/>
    <col min="5" max="5" width="15.5703125" style="16" customWidth="1"/>
    <col min="6" max="6" width="16" style="1" bestFit="1" customWidth="1"/>
    <col min="7" max="7" width="16.42578125" style="1" customWidth="1"/>
    <col min="8" max="8" width="10.7109375" style="14" customWidth="1"/>
    <col min="9" max="16384" width="9.140625" style="14"/>
  </cols>
  <sheetData>
    <row r="1" spans="1:7" x14ac:dyDescent="0.25">
      <c r="F1" s="14" t="s">
        <v>673</v>
      </c>
    </row>
    <row r="2" spans="1:7" x14ac:dyDescent="0.25">
      <c r="F2" s="14"/>
    </row>
    <row r="3" spans="1:7" x14ac:dyDescent="0.25">
      <c r="F3" s="14" t="s">
        <v>384</v>
      </c>
    </row>
    <row r="4" spans="1:7" x14ac:dyDescent="0.25">
      <c r="F4" s="14" t="s">
        <v>385</v>
      </c>
    </row>
    <row r="5" spans="1:7" x14ac:dyDescent="0.25">
      <c r="F5" s="14" t="s">
        <v>704</v>
      </c>
    </row>
    <row r="7" spans="1:7" ht="40.5" customHeight="1" outlineLevel="1" x14ac:dyDescent="0.25">
      <c r="A7" s="69" t="s">
        <v>496</v>
      </c>
      <c r="B7" s="69"/>
      <c r="C7" s="69"/>
      <c r="D7" s="69"/>
      <c r="E7" s="69"/>
      <c r="F7" s="69"/>
      <c r="G7" s="69"/>
    </row>
    <row r="8" spans="1:7" outlineLevel="1" x14ac:dyDescent="0.25">
      <c r="A8" s="17"/>
      <c r="B8" s="17"/>
      <c r="C8" s="17"/>
      <c r="D8" s="17"/>
      <c r="E8" s="18"/>
    </row>
    <row r="9" spans="1:7" outlineLevel="1" x14ac:dyDescent="0.25">
      <c r="A9" s="65" t="s">
        <v>56</v>
      </c>
      <c r="B9" s="65"/>
      <c r="C9" s="65"/>
      <c r="D9" s="65"/>
      <c r="E9" s="65"/>
      <c r="F9" s="66"/>
      <c r="G9" s="66"/>
    </row>
    <row r="10" spans="1:7" ht="126.75" customHeight="1" outlineLevel="1" x14ac:dyDescent="0.25">
      <c r="A10" s="19" t="s">
        <v>386</v>
      </c>
      <c r="B10" s="19" t="s">
        <v>387</v>
      </c>
      <c r="C10" s="19" t="s">
        <v>53</v>
      </c>
      <c r="D10" s="32" t="s">
        <v>794</v>
      </c>
      <c r="E10" s="45" t="s">
        <v>795</v>
      </c>
      <c r="F10" s="53" t="s">
        <v>796</v>
      </c>
      <c r="G10" s="53" t="s">
        <v>797</v>
      </c>
    </row>
    <row r="11" spans="1:7" outlineLevel="1" x14ac:dyDescent="0.2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3">
        <v>6</v>
      </c>
      <c r="G11" s="3">
        <v>7</v>
      </c>
    </row>
    <row r="12" spans="1:7" ht="47.25" outlineLevel="1" x14ac:dyDescent="0.25">
      <c r="A12" s="20" t="s">
        <v>388</v>
      </c>
      <c r="B12" s="21" t="s">
        <v>497</v>
      </c>
      <c r="C12" s="21" t="s">
        <v>2</v>
      </c>
      <c r="D12" s="22">
        <f>D13+D28+D33+D38</f>
        <v>15229.300000000001</v>
      </c>
      <c r="E12" s="22">
        <f>E13+E28+E33+E38</f>
        <v>17976.075000000001</v>
      </c>
      <c r="F12" s="22">
        <f t="shared" ref="F12:G12" si="0">F13+F28+F33+F38</f>
        <v>17976.075000000001</v>
      </c>
      <c r="G12" s="22">
        <f t="shared" si="0"/>
        <v>17457.233</v>
      </c>
    </row>
    <row r="13" spans="1:7" ht="78.75" outlineLevel="1" x14ac:dyDescent="0.25">
      <c r="A13" s="23" t="s">
        <v>389</v>
      </c>
      <c r="B13" s="21" t="s">
        <v>498</v>
      </c>
      <c r="C13" s="21" t="s">
        <v>2</v>
      </c>
      <c r="D13" s="22">
        <f>D14+D24++D26</f>
        <v>15129.300000000001</v>
      </c>
      <c r="E13" s="22">
        <f>E14+E24++E26</f>
        <v>17563.38</v>
      </c>
      <c r="F13" s="22">
        <f t="shared" ref="F13:G13" si="1">F14+F24++F26</f>
        <v>17563.38</v>
      </c>
      <c r="G13" s="22">
        <f t="shared" si="1"/>
        <v>17044.538</v>
      </c>
    </row>
    <row r="14" spans="1:7" ht="63" outlineLevel="1" x14ac:dyDescent="0.25">
      <c r="A14" s="24" t="s">
        <v>195</v>
      </c>
      <c r="B14" s="13" t="s">
        <v>354</v>
      </c>
      <c r="C14" s="13" t="s">
        <v>2</v>
      </c>
      <c r="D14" s="11">
        <f>SUM(D15:D23)</f>
        <v>15025.7</v>
      </c>
      <c r="E14" s="11">
        <f>SUM(E15:E23)</f>
        <v>15766.76</v>
      </c>
      <c r="F14" s="11">
        <f t="shared" ref="F14:G14" si="2">SUM(F15:F23)</f>
        <v>15766.76</v>
      </c>
      <c r="G14" s="11">
        <f t="shared" si="2"/>
        <v>15766.76</v>
      </c>
    </row>
    <row r="15" spans="1:7" s="1" customFormat="1" hidden="1" x14ac:dyDescent="0.25">
      <c r="A15" s="7" t="s">
        <v>635</v>
      </c>
      <c r="B15" s="5" t="s">
        <v>354</v>
      </c>
      <c r="C15" s="5" t="s">
        <v>30</v>
      </c>
      <c r="D15" s="6">
        <f>ведомств.!G910</f>
        <v>0</v>
      </c>
      <c r="E15" s="6">
        <f>ведомств.!H910</f>
        <v>0</v>
      </c>
      <c r="F15" s="6">
        <f>ведомств.!I910</f>
        <v>0</v>
      </c>
      <c r="G15" s="6">
        <f>ведомств.!J910</f>
        <v>0</v>
      </c>
    </row>
    <row r="16" spans="1:7" s="1" customFormat="1" ht="31.5" hidden="1" outlineLevel="1" x14ac:dyDescent="0.25">
      <c r="A16" s="7" t="s">
        <v>118</v>
      </c>
      <c r="B16" s="5" t="s">
        <v>354</v>
      </c>
      <c r="C16" s="5" t="s">
        <v>33</v>
      </c>
      <c r="D16" s="6">
        <f>ведомств.!G911</f>
        <v>0</v>
      </c>
      <c r="E16" s="6">
        <f>ведомств.!H911</f>
        <v>0</v>
      </c>
      <c r="F16" s="6">
        <f>ведомств.!I911</f>
        <v>0</v>
      </c>
      <c r="G16" s="6">
        <f>ведомств.!J911</f>
        <v>0</v>
      </c>
    </row>
    <row r="17" spans="1:7" s="1" customFormat="1" ht="47.25" hidden="1" outlineLevel="1" x14ac:dyDescent="0.25">
      <c r="A17" s="4" t="s">
        <v>243</v>
      </c>
      <c r="B17" s="5" t="s">
        <v>354</v>
      </c>
      <c r="C17" s="5" t="s">
        <v>242</v>
      </c>
      <c r="D17" s="6">
        <f>ведомств.!G912</f>
        <v>0</v>
      </c>
      <c r="E17" s="6">
        <f>ведомств.!H912</f>
        <v>0</v>
      </c>
      <c r="F17" s="6">
        <f>ведомств.!I912</f>
        <v>0</v>
      </c>
      <c r="G17" s="6">
        <f>ведомств.!J912</f>
        <v>0</v>
      </c>
    </row>
    <row r="18" spans="1:7" s="1" customFormat="1" ht="31.5" hidden="1" x14ac:dyDescent="0.25">
      <c r="A18" s="7" t="s">
        <v>65</v>
      </c>
      <c r="B18" s="5" t="s">
        <v>354</v>
      </c>
      <c r="C18" s="5" t="s">
        <v>9</v>
      </c>
      <c r="D18" s="6">
        <f>ведомств.!G913</f>
        <v>0</v>
      </c>
      <c r="E18" s="6">
        <f>ведомств.!H913</f>
        <v>0</v>
      </c>
      <c r="F18" s="6">
        <f>ведомств.!I913</f>
        <v>0</v>
      </c>
      <c r="G18" s="6">
        <f>ведомств.!J913</f>
        <v>0</v>
      </c>
    </row>
    <row r="19" spans="1:7" s="1" customFormat="1" ht="31.5" hidden="1" outlineLevel="1" x14ac:dyDescent="0.25">
      <c r="A19" s="7" t="s">
        <v>63</v>
      </c>
      <c r="B19" s="5" t="s">
        <v>354</v>
      </c>
      <c r="C19" s="5" t="s">
        <v>8</v>
      </c>
      <c r="D19" s="6">
        <f>ведомств.!G914</f>
        <v>0</v>
      </c>
      <c r="E19" s="6">
        <f>ведомств.!H914</f>
        <v>0</v>
      </c>
      <c r="F19" s="6">
        <f>ведомств.!I914</f>
        <v>0</v>
      </c>
      <c r="G19" s="6">
        <f>ведомств.!J914</f>
        <v>0</v>
      </c>
    </row>
    <row r="20" spans="1:7" ht="63" collapsed="1" x14ac:dyDescent="0.25">
      <c r="A20" s="24" t="s">
        <v>115</v>
      </c>
      <c r="B20" s="13" t="s">
        <v>354</v>
      </c>
      <c r="C20" s="13" t="s">
        <v>31</v>
      </c>
      <c r="D20" s="11">
        <f>ведомств.!G915</f>
        <v>14965.1</v>
      </c>
      <c r="E20" s="11">
        <f>ведомств.!H915</f>
        <v>15720.99</v>
      </c>
      <c r="F20" s="11">
        <f>ведомств.!I915</f>
        <v>15720.99</v>
      </c>
      <c r="G20" s="11">
        <f>ведомств.!J915</f>
        <v>15720.99</v>
      </c>
    </row>
    <row r="21" spans="1:7" outlineLevel="1" x14ac:dyDescent="0.25">
      <c r="A21" s="24" t="s">
        <v>119</v>
      </c>
      <c r="B21" s="13" t="s">
        <v>354</v>
      </c>
      <c r="C21" s="13" t="s">
        <v>34</v>
      </c>
      <c r="D21" s="11">
        <f>ведомств.!G916</f>
        <v>60.6</v>
      </c>
      <c r="E21" s="11">
        <f>ведомств.!H916</f>
        <v>45.77</v>
      </c>
      <c r="F21" s="11">
        <f>ведомств.!I916</f>
        <v>45.77</v>
      </c>
      <c r="G21" s="11">
        <f>ведомств.!J916</f>
        <v>45.77</v>
      </c>
    </row>
    <row r="22" spans="1:7" s="1" customFormat="1" ht="31.5" hidden="1" outlineLevel="1" x14ac:dyDescent="0.25">
      <c r="A22" s="7" t="s">
        <v>66</v>
      </c>
      <c r="B22" s="5" t="s">
        <v>354</v>
      </c>
      <c r="C22" s="5" t="s">
        <v>10</v>
      </c>
      <c r="D22" s="5"/>
      <c r="E22" s="6">
        <f>ведомств.!H917</f>
        <v>0</v>
      </c>
      <c r="F22" s="6">
        <f>ведомств.!I917</f>
        <v>0</v>
      </c>
      <c r="G22" s="6">
        <f>ведомств.!J917</f>
        <v>0</v>
      </c>
    </row>
    <row r="23" spans="1:7" s="1" customFormat="1" hidden="1" x14ac:dyDescent="0.25">
      <c r="A23" s="7" t="s">
        <v>120</v>
      </c>
      <c r="B23" s="5" t="s">
        <v>354</v>
      </c>
      <c r="C23" s="5" t="s">
        <v>35</v>
      </c>
      <c r="D23" s="5"/>
      <c r="E23" s="6">
        <f>ведомств.!H918</f>
        <v>0</v>
      </c>
      <c r="F23" s="6">
        <f>ведомств.!I918</f>
        <v>0</v>
      </c>
      <c r="G23" s="6">
        <f>ведомств.!J918</f>
        <v>0</v>
      </c>
    </row>
    <row r="24" spans="1:7" ht="141.75" outlineLevel="1" x14ac:dyDescent="0.25">
      <c r="A24" s="24" t="s">
        <v>196</v>
      </c>
      <c r="B24" s="13" t="s">
        <v>253</v>
      </c>
      <c r="C24" s="13" t="s">
        <v>2</v>
      </c>
      <c r="D24" s="11">
        <f>SUM(D25)</f>
        <v>103.6</v>
      </c>
      <c r="E24" s="11">
        <f>SUM(E25)</f>
        <v>51.8</v>
      </c>
      <c r="F24" s="11">
        <f t="shared" ref="F24:G24" si="3">SUM(F25)</f>
        <v>51.8</v>
      </c>
      <c r="G24" s="11">
        <f t="shared" si="3"/>
        <v>0</v>
      </c>
    </row>
    <row r="25" spans="1:7" outlineLevel="1" x14ac:dyDescent="0.25">
      <c r="A25" s="24" t="s">
        <v>119</v>
      </c>
      <c r="B25" s="13" t="s">
        <v>253</v>
      </c>
      <c r="C25" s="13" t="s">
        <v>34</v>
      </c>
      <c r="D25" s="11">
        <f>ведомств.!G920</f>
        <v>103.6</v>
      </c>
      <c r="E25" s="11">
        <f>ведомств.!H920</f>
        <v>51.8</v>
      </c>
      <c r="F25" s="11">
        <f>ведомств.!I920</f>
        <v>51.8</v>
      </c>
      <c r="G25" s="11">
        <f>ведомств.!J920</f>
        <v>0</v>
      </c>
    </row>
    <row r="26" spans="1:7" s="1" customFormat="1" ht="31.5" outlineLevel="1" x14ac:dyDescent="0.25">
      <c r="A26" s="7" t="s">
        <v>197</v>
      </c>
      <c r="B26" s="5" t="s">
        <v>499</v>
      </c>
      <c r="C26" s="5" t="s">
        <v>2</v>
      </c>
      <c r="D26" s="6">
        <f>D27</f>
        <v>0</v>
      </c>
      <c r="E26" s="6">
        <f>E27</f>
        <v>1744.82</v>
      </c>
      <c r="F26" s="6">
        <f t="shared" ref="F26:G26" si="4">F27</f>
        <v>1744.82</v>
      </c>
      <c r="G26" s="6">
        <f t="shared" si="4"/>
        <v>1277.778</v>
      </c>
    </row>
    <row r="27" spans="1:7" s="1" customFormat="1" ht="63" x14ac:dyDescent="0.25">
      <c r="A27" s="7" t="s">
        <v>115</v>
      </c>
      <c r="B27" s="5" t="s">
        <v>499</v>
      </c>
      <c r="C27" s="5" t="s">
        <v>31</v>
      </c>
      <c r="D27" s="6">
        <f>ведомств.!G922</f>
        <v>0</v>
      </c>
      <c r="E27" s="6">
        <f>ведомств.!H922</f>
        <v>1744.82</v>
      </c>
      <c r="F27" s="6">
        <f>ведомств.!I922</f>
        <v>1744.82</v>
      </c>
      <c r="G27" s="6">
        <f>ведомств.!J922</f>
        <v>1277.778</v>
      </c>
    </row>
    <row r="28" spans="1:7" ht="63" x14ac:dyDescent="0.25">
      <c r="A28" s="23" t="s">
        <v>390</v>
      </c>
      <c r="B28" s="13" t="s">
        <v>500</v>
      </c>
      <c r="C28" s="13" t="s">
        <v>2</v>
      </c>
      <c r="D28" s="11">
        <f>D29</f>
        <v>100</v>
      </c>
      <c r="E28" s="11">
        <f>E29</f>
        <v>119</v>
      </c>
      <c r="F28" s="11">
        <f t="shared" ref="F28:G28" si="5">F29</f>
        <v>119</v>
      </c>
      <c r="G28" s="11">
        <f t="shared" si="5"/>
        <v>119</v>
      </c>
    </row>
    <row r="29" spans="1:7" ht="63" outlineLevel="1" x14ac:dyDescent="0.25">
      <c r="A29" s="24" t="s">
        <v>198</v>
      </c>
      <c r="B29" s="13" t="s">
        <v>355</v>
      </c>
      <c r="C29" s="13" t="s">
        <v>2</v>
      </c>
      <c r="D29" s="11">
        <f>SUM(D30:D32)</f>
        <v>100</v>
      </c>
      <c r="E29" s="11">
        <f>SUM(E30:E32)</f>
        <v>119</v>
      </c>
      <c r="F29" s="11">
        <f t="shared" ref="F29:G29" si="6">SUM(F30:F32)</f>
        <v>119</v>
      </c>
      <c r="G29" s="11">
        <f t="shared" si="6"/>
        <v>119</v>
      </c>
    </row>
    <row r="30" spans="1:7" s="1" customFormat="1" ht="31.5" hidden="1" outlineLevel="1" x14ac:dyDescent="0.25">
      <c r="A30" s="7" t="s">
        <v>63</v>
      </c>
      <c r="B30" s="5" t="s">
        <v>355</v>
      </c>
      <c r="C30" s="5" t="s">
        <v>8</v>
      </c>
      <c r="D30" s="6">
        <f>ведомств.!G925</f>
        <v>0</v>
      </c>
      <c r="E30" s="6">
        <f>ведомств.!H925</f>
        <v>0</v>
      </c>
      <c r="F30" s="6">
        <f>ведомств.!I925</f>
        <v>0</v>
      </c>
      <c r="G30" s="6">
        <f>ведомств.!J925</f>
        <v>0</v>
      </c>
    </row>
    <row r="31" spans="1:7" ht="63" collapsed="1" x14ac:dyDescent="0.25">
      <c r="A31" s="24" t="s">
        <v>115</v>
      </c>
      <c r="B31" s="13" t="s">
        <v>355</v>
      </c>
      <c r="C31" s="13" t="s">
        <v>31</v>
      </c>
      <c r="D31" s="11">
        <f>ведомств.!G926</f>
        <v>100</v>
      </c>
      <c r="E31" s="11">
        <f>ведомств.!H926</f>
        <v>98.44</v>
      </c>
      <c r="F31" s="11">
        <f>ведомств.!I926</f>
        <v>98.44</v>
      </c>
      <c r="G31" s="11">
        <f>ведомств.!J926</f>
        <v>98.44</v>
      </c>
    </row>
    <row r="32" spans="1:7" x14ac:dyDescent="0.25">
      <c r="A32" s="24" t="s">
        <v>119</v>
      </c>
      <c r="B32" s="13" t="s">
        <v>355</v>
      </c>
      <c r="C32" s="13" t="s">
        <v>34</v>
      </c>
      <c r="D32" s="11">
        <f>ведомств.!G927</f>
        <v>0</v>
      </c>
      <c r="E32" s="11">
        <f>ведомств.!H927</f>
        <v>20.56</v>
      </c>
      <c r="F32" s="11">
        <f>ведомств.!I927</f>
        <v>20.56</v>
      </c>
      <c r="G32" s="11">
        <f>ведомств.!J927</f>
        <v>20.56</v>
      </c>
    </row>
    <row r="33" spans="1:7" s="1" customFormat="1" ht="63" x14ac:dyDescent="0.25">
      <c r="A33" s="9" t="s">
        <v>502</v>
      </c>
      <c r="B33" s="5" t="s">
        <v>501</v>
      </c>
      <c r="C33" s="5" t="s">
        <v>2</v>
      </c>
      <c r="D33" s="6">
        <f>D34</f>
        <v>0</v>
      </c>
      <c r="E33" s="6">
        <f>E34</f>
        <v>293.69499999999999</v>
      </c>
      <c r="F33" s="6">
        <f t="shared" ref="F33:G33" si="7">F34</f>
        <v>293.69499999999999</v>
      </c>
      <c r="G33" s="6">
        <f t="shared" si="7"/>
        <v>293.69499999999999</v>
      </c>
    </row>
    <row r="34" spans="1:7" s="1" customFormat="1" ht="63" outlineLevel="1" x14ac:dyDescent="0.25">
      <c r="A34" s="7" t="s">
        <v>199</v>
      </c>
      <c r="B34" s="5" t="s">
        <v>356</v>
      </c>
      <c r="C34" s="5" t="s">
        <v>2</v>
      </c>
      <c r="D34" s="6">
        <f>SUM(D35:D37)</f>
        <v>0</v>
      </c>
      <c r="E34" s="6">
        <f>SUM(E35:E37)</f>
        <v>293.69499999999999</v>
      </c>
      <c r="F34" s="6">
        <f t="shared" ref="F34:G34" si="8">SUM(F35:F37)</f>
        <v>293.69499999999999</v>
      </c>
      <c r="G34" s="6">
        <f t="shared" si="8"/>
        <v>293.69499999999999</v>
      </c>
    </row>
    <row r="35" spans="1:7" s="1" customFormat="1" ht="31.5" hidden="1" x14ac:dyDescent="0.25">
      <c r="A35" s="7" t="s">
        <v>63</v>
      </c>
      <c r="B35" s="5" t="s">
        <v>356</v>
      </c>
      <c r="C35" s="5" t="s">
        <v>8</v>
      </c>
      <c r="D35" s="6">
        <f>ведомств.!G929</f>
        <v>0</v>
      </c>
      <c r="E35" s="6">
        <f>ведомств.!H929</f>
        <v>0</v>
      </c>
      <c r="F35" s="6">
        <f>ведомств.!I929</f>
        <v>0</v>
      </c>
      <c r="G35" s="6">
        <f>ведомств.!J929</f>
        <v>0</v>
      </c>
    </row>
    <row r="36" spans="1:7" s="1" customFormat="1" ht="63" outlineLevel="1" x14ac:dyDescent="0.25">
      <c r="A36" s="7" t="s">
        <v>115</v>
      </c>
      <c r="B36" s="5" t="s">
        <v>356</v>
      </c>
      <c r="C36" s="5" t="s">
        <v>31</v>
      </c>
      <c r="D36" s="6">
        <f>ведомств.!G930</f>
        <v>0</v>
      </c>
      <c r="E36" s="6">
        <f>ведомств.!H930</f>
        <v>277.90699999999998</v>
      </c>
      <c r="F36" s="6">
        <f>ведомств.!I930</f>
        <v>277.90699999999998</v>
      </c>
      <c r="G36" s="6">
        <f>ведомств.!J930</f>
        <v>277.90699999999998</v>
      </c>
    </row>
    <row r="37" spans="1:7" s="1" customFormat="1" outlineLevel="1" x14ac:dyDescent="0.25">
      <c r="A37" s="7" t="s">
        <v>119</v>
      </c>
      <c r="B37" s="5" t="s">
        <v>356</v>
      </c>
      <c r="C37" s="5" t="s">
        <v>34</v>
      </c>
      <c r="D37" s="6">
        <f>ведомств.!G931</f>
        <v>0</v>
      </c>
      <c r="E37" s="6">
        <f>ведомств.!H931</f>
        <v>15.788</v>
      </c>
      <c r="F37" s="6">
        <f>ведомств.!I931</f>
        <v>15.788</v>
      </c>
      <c r="G37" s="6">
        <f>ведомств.!J931</f>
        <v>15.788</v>
      </c>
    </row>
    <row r="38" spans="1:7" s="1" customFormat="1" ht="63" hidden="1" outlineLevel="1" x14ac:dyDescent="0.25">
      <c r="A38" s="9" t="s">
        <v>391</v>
      </c>
      <c r="B38" s="5" t="s">
        <v>503</v>
      </c>
      <c r="C38" s="5" t="s">
        <v>2</v>
      </c>
      <c r="D38" s="6">
        <f>D39</f>
        <v>0</v>
      </c>
      <c r="E38" s="6">
        <f>E39</f>
        <v>0</v>
      </c>
      <c r="F38" s="6">
        <f t="shared" ref="F38:G38" si="9">F39</f>
        <v>0</v>
      </c>
      <c r="G38" s="6">
        <f t="shared" si="9"/>
        <v>0</v>
      </c>
    </row>
    <row r="39" spans="1:7" s="1" customFormat="1" ht="63" hidden="1" x14ac:dyDescent="0.25">
      <c r="A39" s="7" t="s">
        <v>200</v>
      </c>
      <c r="B39" s="5" t="s">
        <v>357</v>
      </c>
      <c r="C39" s="5" t="s">
        <v>2</v>
      </c>
      <c r="D39" s="6">
        <f>SUM(D40:D41)</f>
        <v>0</v>
      </c>
      <c r="E39" s="6">
        <f>SUM(E40:E41)</f>
        <v>0</v>
      </c>
      <c r="F39" s="6">
        <f t="shared" ref="F39:G39" si="10">SUM(F40:F41)</f>
        <v>0</v>
      </c>
      <c r="G39" s="6">
        <f t="shared" si="10"/>
        <v>0</v>
      </c>
    </row>
    <row r="40" spans="1:7" s="1" customFormat="1" ht="31.5" hidden="1" outlineLevel="1" x14ac:dyDescent="0.25">
      <c r="A40" s="7" t="s">
        <v>63</v>
      </c>
      <c r="B40" s="5" t="s">
        <v>357</v>
      </c>
      <c r="C40" s="5" t="s">
        <v>8</v>
      </c>
      <c r="D40" s="6">
        <f>ведомств.!G933</f>
        <v>0</v>
      </c>
      <c r="E40" s="6">
        <f>ведомств.!H933</f>
        <v>0</v>
      </c>
      <c r="F40" s="6">
        <f>ведомств.!I933</f>
        <v>0</v>
      </c>
      <c r="G40" s="6">
        <f>ведомств.!J933</f>
        <v>0</v>
      </c>
    </row>
    <row r="41" spans="1:7" s="1" customFormat="1" ht="63" hidden="1" x14ac:dyDescent="0.25">
      <c r="A41" s="7" t="s">
        <v>115</v>
      </c>
      <c r="B41" s="5" t="s">
        <v>357</v>
      </c>
      <c r="C41" s="5" t="s">
        <v>31</v>
      </c>
      <c r="D41" s="6">
        <f>ведомств.!G934</f>
        <v>0</v>
      </c>
      <c r="E41" s="6">
        <f>ведомств.!H934</f>
        <v>0</v>
      </c>
      <c r="F41" s="6">
        <f>ведомств.!I934</f>
        <v>0</v>
      </c>
      <c r="G41" s="6">
        <f>ведомств.!J934</f>
        <v>0</v>
      </c>
    </row>
    <row r="42" spans="1:7" ht="47.25" x14ac:dyDescent="0.25">
      <c r="A42" s="23" t="s">
        <v>392</v>
      </c>
      <c r="B42" s="13" t="s">
        <v>504</v>
      </c>
      <c r="C42" s="13" t="s">
        <v>2</v>
      </c>
      <c r="D42" s="11">
        <f>D43+D46+D51+D54+D57+D61+D64+D67+D70+D73+D76</f>
        <v>15788.3</v>
      </c>
      <c r="E42" s="11">
        <f>E43+E46+E51+E54+E57+E61+E64+E67+E70+E73+E76</f>
        <v>17263.060000000001</v>
      </c>
      <c r="F42" s="11">
        <f t="shared" ref="F42:G42" si="11">F43+F46+F51+F54+F57+F61+F64+F67+F70+F73+F76</f>
        <v>17263.060000000001</v>
      </c>
      <c r="G42" s="11">
        <f t="shared" si="11"/>
        <v>17263.060000000001</v>
      </c>
    </row>
    <row r="43" spans="1:7" ht="63" x14ac:dyDescent="0.25">
      <c r="A43" s="23" t="s">
        <v>393</v>
      </c>
      <c r="B43" s="13" t="s">
        <v>505</v>
      </c>
      <c r="C43" s="13" t="s">
        <v>2</v>
      </c>
      <c r="D43" s="11">
        <f>D44</f>
        <v>150</v>
      </c>
      <c r="E43" s="11">
        <f>E44</f>
        <v>75</v>
      </c>
      <c r="F43" s="11">
        <f t="shared" ref="F43:G44" si="12">F44</f>
        <v>75</v>
      </c>
      <c r="G43" s="11">
        <f t="shared" si="12"/>
        <v>75</v>
      </c>
    </row>
    <row r="44" spans="1:7" ht="63" outlineLevel="1" x14ac:dyDescent="0.25">
      <c r="A44" s="24" t="s">
        <v>201</v>
      </c>
      <c r="B44" s="13" t="s">
        <v>358</v>
      </c>
      <c r="C44" s="13" t="s">
        <v>2</v>
      </c>
      <c r="D44" s="11">
        <f>D45</f>
        <v>150</v>
      </c>
      <c r="E44" s="11">
        <f>E45</f>
        <v>75</v>
      </c>
      <c r="F44" s="11">
        <f t="shared" si="12"/>
        <v>75</v>
      </c>
      <c r="G44" s="11">
        <f t="shared" si="12"/>
        <v>75</v>
      </c>
    </row>
    <row r="45" spans="1:7" ht="63" x14ac:dyDescent="0.25">
      <c r="A45" s="24" t="s">
        <v>115</v>
      </c>
      <c r="B45" s="13" t="s">
        <v>358</v>
      </c>
      <c r="C45" s="13" t="s">
        <v>31</v>
      </c>
      <c r="D45" s="11">
        <f>ведомств.!G943</f>
        <v>150</v>
      </c>
      <c r="E45" s="11">
        <f>ведомств.!H943</f>
        <v>75</v>
      </c>
      <c r="F45" s="11">
        <f>ведомств.!I943</f>
        <v>75</v>
      </c>
      <c r="G45" s="11">
        <f>ведомств.!J943</f>
        <v>75</v>
      </c>
    </row>
    <row r="46" spans="1:7" s="1" customFormat="1" ht="63" x14ac:dyDescent="0.25">
      <c r="A46" s="9" t="s">
        <v>394</v>
      </c>
      <c r="B46" s="5" t="s">
        <v>506</v>
      </c>
      <c r="C46" s="5" t="s">
        <v>2</v>
      </c>
      <c r="D46" s="6">
        <f>D47+D48</f>
        <v>0</v>
      </c>
      <c r="E46" s="6">
        <f>E47+E48</f>
        <v>253.8</v>
      </c>
      <c r="F46" s="6">
        <f t="shared" ref="F46:G46" si="13">F47+F48</f>
        <v>253.8</v>
      </c>
      <c r="G46" s="6">
        <f t="shared" si="13"/>
        <v>253.8</v>
      </c>
    </row>
    <row r="47" spans="1:7" s="1" customFormat="1" x14ac:dyDescent="0.25">
      <c r="A47" s="15" t="s">
        <v>119</v>
      </c>
      <c r="B47" s="5" t="s">
        <v>506</v>
      </c>
      <c r="C47" s="5" t="s">
        <v>34</v>
      </c>
      <c r="D47" s="6">
        <f>ведомств.!G945</f>
        <v>0</v>
      </c>
      <c r="E47" s="6">
        <f>ведомств.!H945</f>
        <v>253.8</v>
      </c>
      <c r="F47" s="6">
        <f>ведомств.!I945</f>
        <v>253.8</v>
      </c>
      <c r="G47" s="6">
        <f>ведомств.!J945</f>
        <v>253.8</v>
      </c>
    </row>
    <row r="48" spans="1:7" s="1" customFormat="1" ht="63" hidden="1" outlineLevel="1" x14ac:dyDescent="0.25">
      <c r="A48" s="7" t="s">
        <v>201</v>
      </c>
      <c r="B48" s="5" t="s">
        <v>359</v>
      </c>
      <c r="C48" s="5" t="s">
        <v>2</v>
      </c>
      <c r="D48" s="6">
        <f>SUM(D49:D50)</f>
        <v>0</v>
      </c>
      <c r="E48" s="6">
        <f>SUM(E49:E50)</f>
        <v>0</v>
      </c>
      <c r="F48" s="6">
        <f t="shared" ref="F48:G48" si="14">SUM(F49:F50)</f>
        <v>0</v>
      </c>
      <c r="G48" s="6">
        <f t="shared" si="14"/>
        <v>0</v>
      </c>
    </row>
    <row r="49" spans="1:7" s="1" customFormat="1" ht="63" hidden="1" x14ac:dyDescent="0.25">
      <c r="A49" s="7" t="s">
        <v>115</v>
      </c>
      <c r="B49" s="5" t="s">
        <v>359</v>
      </c>
      <c r="C49" s="5" t="s">
        <v>31</v>
      </c>
      <c r="D49" s="6">
        <f>ведомств.!G947</f>
        <v>0</v>
      </c>
      <c r="E49" s="6">
        <f>ведомств.!H947</f>
        <v>0</v>
      </c>
      <c r="F49" s="6">
        <f>ведомств.!I947</f>
        <v>0</v>
      </c>
      <c r="G49" s="6">
        <f>ведомств.!J947</f>
        <v>0</v>
      </c>
    </row>
    <row r="50" spans="1:7" s="1" customFormat="1" hidden="1" outlineLevel="1" x14ac:dyDescent="0.25">
      <c r="A50" s="7" t="s">
        <v>119</v>
      </c>
      <c r="B50" s="5" t="s">
        <v>359</v>
      </c>
      <c r="C50" s="5" t="s">
        <v>34</v>
      </c>
      <c r="D50" s="6">
        <f>ведомств.!G948</f>
        <v>0</v>
      </c>
      <c r="E50" s="6">
        <f>ведомств.!H948</f>
        <v>0</v>
      </c>
      <c r="F50" s="6">
        <f>ведомств.!I948</f>
        <v>0</v>
      </c>
      <c r="G50" s="6">
        <f>ведомств.!J948</f>
        <v>0</v>
      </c>
    </row>
    <row r="51" spans="1:7" s="1" customFormat="1" ht="78.75" outlineLevel="1" x14ac:dyDescent="0.25">
      <c r="A51" s="9" t="s">
        <v>395</v>
      </c>
      <c r="B51" s="5" t="s">
        <v>507</v>
      </c>
      <c r="C51" s="5" t="s">
        <v>2</v>
      </c>
      <c r="D51" s="6">
        <f>D52</f>
        <v>0</v>
      </c>
      <c r="E51" s="6">
        <f>E52</f>
        <v>5</v>
      </c>
      <c r="F51" s="6">
        <f t="shared" ref="F51:G52" si="15">F52</f>
        <v>5</v>
      </c>
      <c r="G51" s="6">
        <f t="shared" si="15"/>
        <v>5</v>
      </c>
    </row>
    <row r="52" spans="1:7" s="1" customFormat="1" ht="63" x14ac:dyDescent="0.25">
      <c r="A52" s="7" t="s">
        <v>201</v>
      </c>
      <c r="B52" s="5" t="s">
        <v>360</v>
      </c>
      <c r="C52" s="5" t="s">
        <v>2</v>
      </c>
      <c r="D52" s="6">
        <f>D53</f>
        <v>0</v>
      </c>
      <c r="E52" s="6">
        <f>E53</f>
        <v>5</v>
      </c>
      <c r="F52" s="6">
        <f t="shared" si="15"/>
        <v>5</v>
      </c>
      <c r="G52" s="6">
        <f t="shared" si="15"/>
        <v>5</v>
      </c>
    </row>
    <row r="53" spans="1:7" s="1" customFormat="1" ht="63" outlineLevel="1" x14ac:dyDescent="0.25">
      <c r="A53" s="7" t="s">
        <v>115</v>
      </c>
      <c r="B53" s="5" t="s">
        <v>360</v>
      </c>
      <c r="C53" s="5" t="s">
        <v>31</v>
      </c>
      <c r="D53" s="6">
        <f>ведомств.!G950</f>
        <v>0</v>
      </c>
      <c r="E53" s="6">
        <f>ведомств.!H950</f>
        <v>5</v>
      </c>
      <c r="F53" s="6">
        <f>ведомств.!I950</f>
        <v>5</v>
      </c>
      <c r="G53" s="6">
        <f>ведомств.!J950</f>
        <v>5</v>
      </c>
    </row>
    <row r="54" spans="1:7" s="1" customFormat="1" ht="63" hidden="1" outlineLevel="1" x14ac:dyDescent="0.25">
      <c r="A54" s="9" t="s">
        <v>396</v>
      </c>
      <c r="B54" s="5" t="s">
        <v>508</v>
      </c>
      <c r="C54" s="5" t="s">
        <v>2</v>
      </c>
      <c r="D54" s="6">
        <f>D55</f>
        <v>0</v>
      </c>
      <c r="E54" s="6">
        <f>E55</f>
        <v>0</v>
      </c>
      <c r="F54" s="6">
        <f t="shared" ref="F54:G54" si="16">F55</f>
        <v>0</v>
      </c>
      <c r="G54" s="6">
        <f t="shared" si="16"/>
        <v>0</v>
      </c>
    </row>
    <row r="55" spans="1:7" s="1" customFormat="1" ht="63" hidden="1" x14ac:dyDescent="0.25">
      <c r="A55" s="7" t="s">
        <v>201</v>
      </c>
      <c r="B55" s="5" t="s">
        <v>361</v>
      </c>
      <c r="C55" s="5" t="s">
        <v>2</v>
      </c>
      <c r="D55" s="6">
        <f>SUM(D56)</f>
        <v>0</v>
      </c>
      <c r="E55" s="6">
        <f>SUM(E56)</f>
        <v>0</v>
      </c>
      <c r="F55" s="6">
        <f t="shared" ref="F55:G55" si="17">SUM(F56)</f>
        <v>0</v>
      </c>
      <c r="G55" s="6">
        <f t="shared" si="17"/>
        <v>0</v>
      </c>
    </row>
    <row r="56" spans="1:7" s="1" customFormat="1" ht="63" hidden="1" outlineLevel="1" x14ac:dyDescent="0.25">
      <c r="A56" s="7" t="s">
        <v>115</v>
      </c>
      <c r="B56" s="5" t="s">
        <v>361</v>
      </c>
      <c r="C56" s="5" t="s">
        <v>31</v>
      </c>
      <c r="D56" s="6">
        <f>ведомств.!G952</f>
        <v>0</v>
      </c>
      <c r="E56" s="6">
        <f>ведомств.!H952</f>
        <v>0</v>
      </c>
      <c r="F56" s="6">
        <f>ведомств.!I952</f>
        <v>0</v>
      </c>
      <c r="G56" s="6">
        <f>ведомств.!J952</f>
        <v>0</v>
      </c>
    </row>
    <row r="57" spans="1:7" ht="78.75" outlineLevel="1" x14ac:dyDescent="0.25">
      <c r="A57" s="23" t="s">
        <v>397</v>
      </c>
      <c r="B57" s="13" t="s">
        <v>509</v>
      </c>
      <c r="C57" s="13" t="s">
        <v>2</v>
      </c>
      <c r="D57" s="11">
        <f>D58</f>
        <v>175</v>
      </c>
      <c r="E57" s="11">
        <f>E58</f>
        <v>569.41600000000005</v>
      </c>
      <c r="F57" s="11">
        <f t="shared" ref="F57:G57" si="18">F58</f>
        <v>569.41600000000005</v>
      </c>
      <c r="G57" s="11">
        <f t="shared" si="18"/>
        <v>569.41600000000005</v>
      </c>
    </row>
    <row r="58" spans="1:7" ht="63" x14ac:dyDescent="0.25">
      <c r="A58" s="24" t="s">
        <v>201</v>
      </c>
      <c r="B58" s="13" t="s">
        <v>362</v>
      </c>
      <c r="C58" s="13" t="s">
        <v>2</v>
      </c>
      <c r="D58" s="11">
        <f>SUM(D59:D60)</f>
        <v>175</v>
      </c>
      <c r="E58" s="11">
        <f>SUM(E59:E60)</f>
        <v>569.41600000000005</v>
      </c>
      <c r="F58" s="11">
        <f t="shared" ref="F58:G58" si="19">SUM(F59:F60)</f>
        <v>569.41600000000005</v>
      </c>
      <c r="G58" s="11">
        <f t="shared" si="19"/>
        <v>569.41600000000005</v>
      </c>
    </row>
    <row r="59" spans="1:7" ht="63" outlineLevel="1" x14ac:dyDescent="0.25">
      <c r="A59" s="24" t="s">
        <v>115</v>
      </c>
      <c r="B59" s="13" t="s">
        <v>362</v>
      </c>
      <c r="C59" s="13" t="s">
        <v>31</v>
      </c>
      <c r="D59" s="11">
        <f>ведомств.!G955</f>
        <v>175</v>
      </c>
      <c r="E59" s="11">
        <f>ведомств.!H955</f>
        <v>560.82500000000005</v>
      </c>
      <c r="F59" s="11">
        <f>ведомств.!I955</f>
        <v>560.82500000000005</v>
      </c>
      <c r="G59" s="11">
        <f>ведомств.!J955</f>
        <v>560.82500000000005</v>
      </c>
    </row>
    <row r="60" spans="1:7" outlineLevel="1" x14ac:dyDescent="0.25">
      <c r="A60" s="15" t="s">
        <v>119</v>
      </c>
      <c r="B60" s="13" t="s">
        <v>362</v>
      </c>
      <c r="C60" s="13" t="s">
        <v>34</v>
      </c>
      <c r="D60" s="11">
        <f>ведомств.!G956</f>
        <v>0</v>
      </c>
      <c r="E60" s="11">
        <f>ведомств.!H956</f>
        <v>8.5909999999999993</v>
      </c>
      <c r="F60" s="11">
        <f>ведомств.!I956</f>
        <v>8.5909999999999993</v>
      </c>
      <c r="G60" s="11">
        <f>ведомств.!J956</f>
        <v>8.5909999999999993</v>
      </c>
    </row>
    <row r="61" spans="1:7" s="1" customFormat="1" ht="78.75" hidden="1" outlineLevel="1" x14ac:dyDescent="0.25">
      <c r="A61" s="9" t="s">
        <v>398</v>
      </c>
      <c r="B61" s="5" t="s">
        <v>510</v>
      </c>
      <c r="C61" s="5" t="s">
        <v>2</v>
      </c>
      <c r="D61" s="6">
        <f>D62</f>
        <v>0</v>
      </c>
      <c r="E61" s="6">
        <f>E62</f>
        <v>0</v>
      </c>
      <c r="F61" s="6">
        <f t="shared" ref="F61:G62" si="20">F62</f>
        <v>0</v>
      </c>
      <c r="G61" s="6">
        <f t="shared" si="20"/>
        <v>0</v>
      </c>
    </row>
    <row r="62" spans="1:7" s="1" customFormat="1" ht="63" hidden="1" x14ac:dyDescent="0.25">
      <c r="A62" s="7" t="s">
        <v>201</v>
      </c>
      <c r="B62" s="5" t="s">
        <v>363</v>
      </c>
      <c r="C62" s="5" t="s">
        <v>2</v>
      </c>
      <c r="D62" s="6">
        <f>D63</f>
        <v>0</v>
      </c>
      <c r="E62" s="6">
        <f>E63</f>
        <v>0</v>
      </c>
      <c r="F62" s="6">
        <f t="shared" si="20"/>
        <v>0</v>
      </c>
      <c r="G62" s="6">
        <f t="shared" si="20"/>
        <v>0</v>
      </c>
    </row>
    <row r="63" spans="1:7" s="1" customFormat="1" ht="63" hidden="1" outlineLevel="1" x14ac:dyDescent="0.25">
      <c r="A63" s="7" t="s">
        <v>115</v>
      </c>
      <c r="B63" s="5" t="s">
        <v>363</v>
      </c>
      <c r="C63" s="5" t="s">
        <v>31</v>
      </c>
      <c r="D63" s="6">
        <f>ведомств.!G958</f>
        <v>0</v>
      </c>
      <c r="E63" s="6">
        <f>ведомств.!H958</f>
        <v>0</v>
      </c>
      <c r="F63" s="6">
        <f>ведомств.!I958</f>
        <v>0</v>
      </c>
      <c r="G63" s="6">
        <f>ведомств.!J958</f>
        <v>0</v>
      </c>
    </row>
    <row r="64" spans="1:7" s="1" customFormat="1" ht="78.75" hidden="1" outlineLevel="1" x14ac:dyDescent="0.25">
      <c r="A64" s="9" t="s">
        <v>399</v>
      </c>
      <c r="B64" s="5" t="s">
        <v>511</v>
      </c>
      <c r="C64" s="5" t="s">
        <v>2</v>
      </c>
      <c r="D64" s="6">
        <f>D65</f>
        <v>0</v>
      </c>
      <c r="E64" s="6">
        <f>E65</f>
        <v>0</v>
      </c>
      <c r="F64" s="6">
        <f t="shared" ref="F64:G65" si="21">F65</f>
        <v>0</v>
      </c>
      <c r="G64" s="6">
        <f t="shared" si="21"/>
        <v>0</v>
      </c>
    </row>
    <row r="65" spans="1:7" s="1" customFormat="1" ht="63" hidden="1" x14ac:dyDescent="0.25">
      <c r="A65" s="7" t="s">
        <v>201</v>
      </c>
      <c r="B65" s="5" t="s">
        <v>364</v>
      </c>
      <c r="C65" s="5" t="s">
        <v>2</v>
      </c>
      <c r="D65" s="6">
        <f>D66</f>
        <v>0</v>
      </c>
      <c r="E65" s="6">
        <f>E66</f>
        <v>0</v>
      </c>
      <c r="F65" s="6">
        <f t="shared" si="21"/>
        <v>0</v>
      </c>
      <c r="G65" s="6">
        <f t="shared" si="21"/>
        <v>0</v>
      </c>
    </row>
    <row r="66" spans="1:7" s="1" customFormat="1" ht="63" hidden="1" outlineLevel="1" x14ac:dyDescent="0.25">
      <c r="A66" s="7" t="s">
        <v>115</v>
      </c>
      <c r="B66" s="5" t="s">
        <v>364</v>
      </c>
      <c r="C66" s="5" t="s">
        <v>31</v>
      </c>
      <c r="D66" s="6">
        <f>ведомств.!G960</f>
        <v>0</v>
      </c>
      <c r="E66" s="6">
        <f>ведомств.!H960</f>
        <v>0</v>
      </c>
      <c r="F66" s="6">
        <f>ведомств.!I960</f>
        <v>0</v>
      </c>
      <c r="G66" s="6">
        <f>ведомств.!J960</f>
        <v>0</v>
      </c>
    </row>
    <row r="67" spans="1:7" s="1" customFormat="1" ht="94.5" hidden="1" outlineLevel="1" x14ac:dyDescent="0.25">
      <c r="A67" s="9" t="s">
        <v>400</v>
      </c>
      <c r="B67" s="5" t="s">
        <v>512</v>
      </c>
      <c r="C67" s="5" t="s">
        <v>2</v>
      </c>
      <c r="D67" s="6">
        <f>D68</f>
        <v>0</v>
      </c>
      <c r="E67" s="6">
        <f>E68</f>
        <v>0</v>
      </c>
      <c r="F67" s="6">
        <f t="shared" ref="F67:G68" si="22">F68</f>
        <v>0</v>
      </c>
      <c r="G67" s="6">
        <f t="shared" si="22"/>
        <v>0</v>
      </c>
    </row>
    <row r="68" spans="1:7" s="1" customFormat="1" ht="63" hidden="1" outlineLevel="1" x14ac:dyDescent="0.25">
      <c r="A68" s="7" t="s">
        <v>201</v>
      </c>
      <c r="B68" s="5" t="s">
        <v>365</v>
      </c>
      <c r="C68" s="5" t="s">
        <v>2</v>
      </c>
      <c r="D68" s="6">
        <f>D69</f>
        <v>0</v>
      </c>
      <c r="E68" s="6">
        <f>E69</f>
        <v>0</v>
      </c>
      <c r="F68" s="6">
        <f t="shared" si="22"/>
        <v>0</v>
      </c>
      <c r="G68" s="6">
        <f t="shared" si="22"/>
        <v>0</v>
      </c>
    </row>
    <row r="69" spans="1:7" s="1" customFormat="1" ht="63" hidden="1" x14ac:dyDescent="0.25">
      <c r="A69" s="7" t="s">
        <v>115</v>
      </c>
      <c r="B69" s="5" t="s">
        <v>365</v>
      </c>
      <c r="C69" s="5" t="s">
        <v>31</v>
      </c>
      <c r="D69" s="6">
        <f>ведомств.!G962</f>
        <v>0</v>
      </c>
      <c r="E69" s="6">
        <f>ведомств.!H962</f>
        <v>0</v>
      </c>
      <c r="F69" s="6">
        <f>ведомств.!I962</f>
        <v>0</v>
      </c>
      <c r="G69" s="6">
        <f>ведомств.!J962</f>
        <v>0</v>
      </c>
    </row>
    <row r="70" spans="1:7" s="1" customFormat="1" ht="78.75" hidden="1" x14ac:dyDescent="0.25">
      <c r="A70" s="9" t="s">
        <v>401</v>
      </c>
      <c r="B70" s="5" t="s">
        <v>513</v>
      </c>
      <c r="C70" s="5" t="s">
        <v>2</v>
      </c>
      <c r="D70" s="6">
        <f>D71</f>
        <v>0</v>
      </c>
      <c r="E70" s="6">
        <f>E71</f>
        <v>0</v>
      </c>
      <c r="F70" s="6">
        <f t="shared" ref="F70:G71" si="23">F71</f>
        <v>0</v>
      </c>
      <c r="G70" s="6">
        <f t="shared" si="23"/>
        <v>0</v>
      </c>
    </row>
    <row r="71" spans="1:7" s="1" customFormat="1" ht="78.75" hidden="1" outlineLevel="1" x14ac:dyDescent="0.25">
      <c r="A71" s="7" t="s">
        <v>202</v>
      </c>
      <c r="B71" s="5" t="s">
        <v>366</v>
      </c>
      <c r="C71" s="5" t="s">
        <v>2</v>
      </c>
      <c r="D71" s="6">
        <f>D72</f>
        <v>0</v>
      </c>
      <c r="E71" s="6">
        <f>E72</f>
        <v>0</v>
      </c>
      <c r="F71" s="6">
        <f t="shared" si="23"/>
        <v>0</v>
      </c>
      <c r="G71" s="6">
        <f t="shared" si="23"/>
        <v>0</v>
      </c>
    </row>
    <row r="72" spans="1:7" s="1" customFormat="1" ht="63" hidden="1" outlineLevel="1" x14ac:dyDescent="0.25">
      <c r="A72" s="7" t="s">
        <v>115</v>
      </c>
      <c r="B72" s="5" t="s">
        <v>366</v>
      </c>
      <c r="C72" s="5" t="s">
        <v>31</v>
      </c>
      <c r="D72" s="6">
        <f>ведомств.!G964</f>
        <v>0</v>
      </c>
      <c r="E72" s="6">
        <f>ведомств.!H964</f>
        <v>0</v>
      </c>
      <c r="F72" s="6">
        <f>ведомств.!I964</f>
        <v>0</v>
      </c>
      <c r="G72" s="6">
        <f>ведомств.!J964</f>
        <v>0</v>
      </c>
    </row>
    <row r="73" spans="1:7" s="1" customFormat="1" ht="63" outlineLevel="1" x14ac:dyDescent="0.25">
      <c r="A73" s="9" t="s">
        <v>402</v>
      </c>
      <c r="B73" s="5" t="s">
        <v>514</v>
      </c>
      <c r="C73" s="5" t="s">
        <v>2</v>
      </c>
      <c r="D73" s="6">
        <f>D74</f>
        <v>0</v>
      </c>
      <c r="E73" s="6">
        <f>E74</f>
        <v>13.8</v>
      </c>
      <c r="F73" s="6">
        <f t="shared" ref="F73:G74" si="24">F74</f>
        <v>13.8</v>
      </c>
      <c r="G73" s="6">
        <f t="shared" si="24"/>
        <v>13.8</v>
      </c>
    </row>
    <row r="74" spans="1:7" s="1" customFormat="1" ht="78.75" outlineLevel="1" x14ac:dyDescent="0.25">
      <c r="A74" s="7" t="s">
        <v>203</v>
      </c>
      <c r="B74" s="5" t="s">
        <v>367</v>
      </c>
      <c r="C74" s="5" t="s">
        <v>2</v>
      </c>
      <c r="D74" s="6">
        <f>D75</f>
        <v>0</v>
      </c>
      <c r="E74" s="6">
        <f>E75</f>
        <v>13.8</v>
      </c>
      <c r="F74" s="6">
        <f t="shared" si="24"/>
        <v>13.8</v>
      </c>
      <c r="G74" s="6">
        <f t="shared" si="24"/>
        <v>13.8</v>
      </c>
    </row>
    <row r="75" spans="1:7" s="1" customFormat="1" ht="63" x14ac:dyDescent="0.25">
      <c r="A75" s="7" t="s">
        <v>115</v>
      </c>
      <c r="B75" s="5" t="s">
        <v>367</v>
      </c>
      <c r="C75" s="5" t="s">
        <v>31</v>
      </c>
      <c r="D75" s="6">
        <f>ведомств.!G966</f>
        <v>0</v>
      </c>
      <c r="E75" s="6">
        <f>ведомств.!H966</f>
        <v>13.8</v>
      </c>
      <c r="F75" s="6">
        <f>ведомств.!I966</f>
        <v>13.8</v>
      </c>
      <c r="G75" s="6">
        <f>ведомств.!J966</f>
        <v>13.8</v>
      </c>
    </row>
    <row r="76" spans="1:7" ht="63" x14ac:dyDescent="0.25">
      <c r="A76" s="23" t="s">
        <v>403</v>
      </c>
      <c r="B76" s="13" t="s">
        <v>515</v>
      </c>
      <c r="C76" s="13" t="s">
        <v>2</v>
      </c>
      <c r="D76" s="11">
        <f>D77</f>
        <v>15463.3</v>
      </c>
      <c r="E76" s="11">
        <f>E77</f>
        <v>16346.044</v>
      </c>
      <c r="F76" s="11">
        <f t="shared" ref="F76:G76" si="25">F77</f>
        <v>16346.044</v>
      </c>
      <c r="G76" s="11">
        <f t="shared" si="25"/>
        <v>16346.044</v>
      </c>
    </row>
    <row r="77" spans="1:7" ht="63" outlineLevel="1" x14ac:dyDescent="0.25">
      <c r="A77" s="24" t="s">
        <v>204</v>
      </c>
      <c r="B77" s="13" t="s">
        <v>368</v>
      </c>
      <c r="C77" s="13" t="s">
        <v>2</v>
      </c>
      <c r="D77" s="11">
        <f>SUM(D78:D79)</f>
        <v>15463.3</v>
      </c>
      <c r="E77" s="11">
        <f>SUM(E78:E79)</f>
        <v>16346.044</v>
      </c>
      <c r="F77" s="11">
        <f t="shared" ref="F77:G77" si="26">SUM(F78:F79)</f>
        <v>16346.044</v>
      </c>
      <c r="G77" s="11">
        <f t="shared" si="26"/>
        <v>16346.044</v>
      </c>
    </row>
    <row r="78" spans="1:7" ht="63" x14ac:dyDescent="0.25">
      <c r="A78" s="24" t="s">
        <v>115</v>
      </c>
      <c r="B78" s="13" t="s">
        <v>368</v>
      </c>
      <c r="C78" s="13" t="s">
        <v>31</v>
      </c>
      <c r="D78" s="11">
        <f>ведомств.!G969</f>
        <v>15296.3</v>
      </c>
      <c r="E78" s="11">
        <f>ведомств.!H969</f>
        <v>16346.044</v>
      </c>
      <c r="F78" s="11">
        <f>ведомств.!I969</f>
        <v>16346.044</v>
      </c>
      <c r="G78" s="11">
        <f>ведомств.!J969</f>
        <v>16346.044</v>
      </c>
    </row>
    <row r="79" spans="1:7" hidden="1" outlineLevel="1" x14ac:dyDescent="0.25">
      <c r="A79" s="24" t="s">
        <v>119</v>
      </c>
      <c r="B79" s="13" t="s">
        <v>368</v>
      </c>
      <c r="C79" s="13" t="s">
        <v>34</v>
      </c>
      <c r="D79" s="11">
        <f>ведомств.!G970</f>
        <v>167</v>
      </c>
      <c r="E79" s="11">
        <f>ведомств.!H970</f>
        <v>0</v>
      </c>
      <c r="F79" s="11">
        <f>ведомств.!I970</f>
        <v>0</v>
      </c>
      <c r="G79" s="11">
        <f>ведомств.!J970</f>
        <v>0</v>
      </c>
    </row>
    <row r="80" spans="1:7" ht="63" outlineLevel="1" x14ac:dyDescent="0.25">
      <c r="A80" s="23" t="s">
        <v>404</v>
      </c>
      <c r="B80" s="13" t="s">
        <v>516</v>
      </c>
      <c r="C80" s="13" t="s">
        <v>2</v>
      </c>
      <c r="D80" s="11">
        <f>D81+D90+D93</f>
        <v>2450</v>
      </c>
      <c r="E80" s="11">
        <f>E81+E90+E93</f>
        <v>3240.5</v>
      </c>
      <c r="F80" s="11">
        <f t="shared" ref="F80:G80" si="27">F81+F90+F93</f>
        <v>3240.5</v>
      </c>
      <c r="G80" s="11">
        <f t="shared" si="27"/>
        <v>3236.9580000000001</v>
      </c>
    </row>
    <row r="81" spans="1:7" ht="94.5" outlineLevel="1" x14ac:dyDescent="0.25">
      <c r="A81" s="23" t="s">
        <v>405</v>
      </c>
      <c r="B81" s="13" t="s">
        <v>517</v>
      </c>
      <c r="C81" s="13" t="s">
        <v>2</v>
      </c>
      <c r="D81" s="11">
        <f>D82+D85</f>
        <v>950</v>
      </c>
      <c r="E81" s="11">
        <f>E82+E85</f>
        <v>1410.5</v>
      </c>
      <c r="F81" s="11">
        <f t="shared" ref="F81:G81" si="28">F82+F85</f>
        <v>1410.5</v>
      </c>
      <c r="G81" s="11">
        <f t="shared" si="28"/>
        <v>1410.5</v>
      </c>
    </row>
    <row r="82" spans="1:7" ht="63" outlineLevel="1" x14ac:dyDescent="0.25">
      <c r="A82" s="15" t="s">
        <v>609</v>
      </c>
      <c r="B82" s="13" t="s">
        <v>608</v>
      </c>
      <c r="C82" s="13" t="s">
        <v>2</v>
      </c>
      <c r="D82" s="11">
        <f>SUM(D83:D84)</f>
        <v>50</v>
      </c>
      <c r="E82" s="11">
        <f>SUM(E83:E84)</f>
        <v>50</v>
      </c>
      <c r="F82" s="11">
        <f t="shared" ref="F82:G82" si="29">SUM(F83:F84)</f>
        <v>50</v>
      </c>
      <c r="G82" s="11">
        <f t="shared" si="29"/>
        <v>50</v>
      </c>
    </row>
    <row r="83" spans="1:7" ht="31.5" outlineLevel="1" x14ac:dyDescent="0.25">
      <c r="A83" s="24" t="s">
        <v>63</v>
      </c>
      <c r="B83" s="13" t="s">
        <v>608</v>
      </c>
      <c r="C83" s="13" t="s">
        <v>8</v>
      </c>
      <c r="D83" s="11">
        <f>ведомств.!G521</f>
        <v>30</v>
      </c>
      <c r="E83" s="11">
        <f>ведомств.!H521</f>
        <v>30</v>
      </c>
      <c r="F83" s="11">
        <f>ведомств.!I521</f>
        <v>30</v>
      </c>
      <c r="G83" s="11">
        <f>ведомств.!J521</f>
        <v>30</v>
      </c>
    </row>
    <row r="84" spans="1:7" outlineLevel="1" x14ac:dyDescent="0.25">
      <c r="A84" s="24" t="s">
        <v>119</v>
      </c>
      <c r="B84" s="13" t="s">
        <v>608</v>
      </c>
      <c r="C84" s="13" t="s">
        <v>34</v>
      </c>
      <c r="D84" s="11">
        <f>ведомств.!G904</f>
        <v>20</v>
      </c>
      <c r="E84" s="11">
        <f>ведомств.!H904</f>
        <v>20</v>
      </c>
      <c r="F84" s="11">
        <f>ведомств.!I904</f>
        <v>20</v>
      </c>
      <c r="G84" s="11">
        <f>ведомств.!J904</f>
        <v>20</v>
      </c>
    </row>
    <row r="85" spans="1:7" ht="78.75" outlineLevel="1" x14ac:dyDescent="0.25">
      <c r="A85" s="24" t="s">
        <v>114</v>
      </c>
      <c r="B85" s="13" t="s">
        <v>302</v>
      </c>
      <c r="C85" s="13" t="s">
        <v>2</v>
      </c>
      <c r="D85" s="11">
        <f>SUM(D86:D89)</f>
        <v>900</v>
      </c>
      <c r="E85" s="11">
        <f>SUM(E86:E89)</f>
        <v>1360.5</v>
      </c>
      <c r="F85" s="11">
        <f t="shared" ref="F85:G85" si="30">SUM(F86:F89)</f>
        <v>1360.5</v>
      </c>
      <c r="G85" s="11">
        <f t="shared" si="30"/>
        <v>1360.5</v>
      </c>
    </row>
    <row r="86" spans="1:7" s="1" customFormat="1" hidden="1" x14ac:dyDescent="0.25">
      <c r="A86" s="7" t="s">
        <v>635</v>
      </c>
      <c r="B86" s="5" t="s">
        <v>302</v>
      </c>
      <c r="C86" s="5" t="s">
        <v>30</v>
      </c>
      <c r="D86" s="6">
        <f>ведомств.!G302</f>
        <v>0</v>
      </c>
      <c r="E86" s="6">
        <f>ведомств.!H302</f>
        <v>0</v>
      </c>
      <c r="F86" s="6">
        <f>ведомств.!I302</f>
        <v>0</v>
      </c>
      <c r="G86" s="6">
        <f>ведомств.!J302</f>
        <v>0</v>
      </c>
    </row>
    <row r="87" spans="1:7" s="1" customFormat="1" ht="47.25" hidden="1" x14ac:dyDescent="0.25">
      <c r="A87" s="4" t="s">
        <v>243</v>
      </c>
      <c r="B87" s="5" t="s">
        <v>302</v>
      </c>
      <c r="C87" s="5" t="s">
        <v>242</v>
      </c>
      <c r="D87" s="6">
        <f>ведомств.!G303</f>
        <v>0</v>
      </c>
      <c r="E87" s="6">
        <f>ведомств.!H303</f>
        <v>0</v>
      </c>
      <c r="F87" s="6">
        <f>ведомств.!I303</f>
        <v>0</v>
      </c>
      <c r="G87" s="6">
        <f>ведомств.!J303</f>
        <v>0</v>
      </c>
    </row>
    <row r="88" spans="1:7" s="1" customFormat="1" ht="31.5" hidden="1" outlineLevel="1" x14ac:dyDescent="0.25">
      <c r="A88" s="7" t="s">
        <v>63</v>
      </c>
      <c r="B88" s="5" t="s">
        <v>302</v>
      </c>
      <c r="C88" s="5" t="s">
        <v>8</v>
      </c>
      <c r="D88" s="6">
        <f>ведомств.!G304</f>
        <v>0</v>
      </c>
      <c r="E88" s="6">
        <f>ведомств.!H304</f>
        <v>0</v>
      </c>
      <c r="F88" s="6">
        <f>ведомств.!I304</f>
        <v>0</v>
      </c>
      <c r="G88" s="6">
        <f>ведомств.!J304</f>
        <v>0</v>
      </c>
    </row>
    <row r="89" spans="1:7" ht="63" outlineLevel="1" x14ac:dyDescent="0.25">
      <c r="A89" s="24" t="s">
        <v>115</v>
      </c>
      <c r="B89" s="13" t="s">
        <v>302</v>
      </c>
      <c r="C89" s="13" t="s">
        <v>31</v>
      </c>
      <c r="D89" s="11">
        <f>ведомств.!G305</f>
        <v>900</v>
      </c>
      <c r="E89" s="11">
        <f>ведомств.!H305</f>
        <v>1360.5</v>
      </c>
      <c r="F89" s="11">
        <f>ведомств.!I305</f>
        <v>1360.5</v>
      </c>
      <c r="G89" s="11">
        <f>ведомств.!J305</f>
        <v>1360.5</v>
      </c>
    </row>
    <row r="90" spans="1:7" ht="78.75" outlineLevel="1" x14ac:dyDescent="0.25">
      <c r="A90" s="23" t="s">
        <v>406</v>
      </c>
      <c r="B90" s="13" t="s">
        <v>518</v>
      </c>
      <c r="C90" s="13" t="s">
        <v>2</v>
      </c>
      <c r="D90" s="11">
        <f>D91</f>
        <v>1500</v>
      </c>
      <c r="E90" s="11">
        <f>E91</f>
        <v>1500</v>
      </c>
      <c r="F90" s="11">
        <f t="shared" ref="F90:G91" si="31">F91</f>
        <v>1500</v>
      </c>
      <c r="G90" s="11">
        <f t="shared" si="31"/>
        <v>1500</v>
      </c>
    </row>
    <row r="91" spans="1:7" ht="78.75" outlineLevel="1" x14ac:dyDescent="0.25">
      <c r="A91" s="24" t="s">
        <v>189</v>
      </c>
      <c r="B91" s="13" t="s">
        <v>348</v>
      </c>
      <c r="C91" s="13" t="s">
        <v>2</v>
      </c>
      <c r="D91" s="11">
        <f>D92</f>
        <v>1500</v>
      </c>
      <c r="E91" s="11">
        <f>E92</f>
        <v>1500</v>
      </c>
      <c r="F91" s="11">
        <f t="shared" si="31"/>
        <v>1500</v>
      </c>
      <c r="G91" s="11">
        <f t="shared" si="31"/>
        <v>1500</v>
      </c>
    </row>
    <row r="92" spans="1:7" ht="31.5" outlineLevel="1" x14ac:dyDescent="0.25">
      <c r="A92" s="24" t="s">
        <v>108</v>
      </c>
      <c r="B92" s="13" t="s">
        <v>348</v>
      </c>
      <c r="C92" s="13" t="s">
        <v>28</v>
      </c>
      <c r="D92" s="11">
        <f>ведомств.!G856</f>
        <v>1500</v>
      </c>
      <c r="E92" s="11">
        <f>ведомств.!H856</f>
        <v>1500</v>
      </c>
      <c r="F92" s="11">
        <f>ведомств.!I856</f>
        <v>1500</v>
      </c>
      <c r="G92" s="11">
        <f>ведомств.!J856</f>
        <v>1500</v>
      </c>
    </row>
    <row r="93" spans="1:7" ht="94.5" outlineLevel="1" x14ac:dyDescent="0.25">
      <c r="A93" s="25" t="s">
        <v>691</v>
      </c>
      <c r="B93" s="13" t="s">
        <v>689</v>
      </c>
      <c r="C93" s="13" t="s">
        <v>2</v>
      </c>
      <c r="D93" s="11">
        <f>D94</f>
        <v>0</v>
      </c>
      <c r="E93" s="11">
        <f>E94</f>
        <v>330</v>
      </c>
      <c r="F93" s="11">
        <f t="shared" ref="F93:G93" si="32">F94</f>
        <v>330</v>
      </c>
      <c r="G93" s="11">
        <f t="shared" si="32"/>
        <v>326.45800000000003</v>
      </c>
    </row>
    <row r="94" spans="1:7" ht="78.75" outlineLevel="1" x14ac:dyDescent="0.25">
      <c r="A94" s="12" t="s">
        <v>685</v>
      </c>
      <c r="B94" s="13" t="s">
        <v>690</v>
      </c>
      <c r="C94" s="13" t="s">
        <v>2</v>
      </c>
      <c r="D94" s="11">
        <f>SUBTOTAL(9,D95:D97)</f>
        <v>0</v>
      </c>
      <c r="E94" s="11">
        <f>SUBTOTAL(9,E95:E97)</f>
        <v>330</v>
      </c>
      <c r="F94" s="11">
        <f t="shared" ref="F94:G94" si="33">SUBTOTAL(9,F95:F97)</f>
        <v>330</v>
      </c>
      <c r="G94" s="11">
        <f t="shared" si="33"/>
        <v>326.45800000000003</v>
      </c>
    </row>
    <row r="95" spans="1:7" ht="31.5" outlineLevel="1" x14ac:dyDescent="0.25">
      <c r="A95" s="15" t="s">
        <v>63</v>
      </c>
      <c r="B95" s="13" t="s">
        <v>690</v>
      </c>
      <c r="C95" s="13" t="s">
        <v>8</v>
      </c>
      <c r="D95" s="11">
        <f>ведомств.!G308+ведомств.!G524</f>
        <v>0</v>
      </c>
      <c r="E95" s="11">
        <f>ведомств.!H308+ведомств.!H524</f>
        <v>11.524999999999999</v>
      </c>
      <c r="F95" s="11">
        <f>ведомств.!I308+ведомств.!I524</f>
        <v>11.524999999999999</v>
      </c>
      <c r="G95" s="11">
        <f>ведомств.!J308+ведомств.!J524</f>
        <v>11.513999999999999</v>
      </c>
    </row>
    <row r="96" spans="1:7" ht="63" outlineLevel="1" x14ac:dyDescent="0.25">
      <c r="A96" s="24" t="s">
        <v>115</v>
      </c>
      <c r="B96" s="13" t="s">
        <v>690</v>
      </c>
      <c r="C96" s="13" t="s">
        <v>31</v>
      </c>
      <c r="D96" s="11">
        <f>ведомств.!G309</f>
        <v>0</v>
      </c>
      <c r="E96" s="11">
        <f>ведомств.!H309</f>
        <v>310.97300000000001</v>
      </c>
      <c r="F96" s="11">
        <f>ведомств.!I309</f>
        <v>310.97300000000001</v>
      </c>
      <c r="G96" s="11">
        <f>ведомств.!J309</f>
        <v>307.44200000000001</v>
      </c>
    </row>
    <row r="97" spans="1:7" outlineLevel="1" x14ac:dyDescent="0.25">
      <c r="A97" s="15" t="s">
        <v>119</v>
      </c>
      <c r="B97" s="13" t="s">
        <v>690</v>
      </c>
      <c r="C97" s="13" t="s">
        <v>34</v>
      </c>
      <c r="D97" s="11">
        <f>ведомств.!G525</f>
        <v>0</v>
      </c>
      <c r="E97" s="11">
        <f>ведомств.!H525</f>
        <v>7.5019999999999998</v>
      </c>
      <c r="F97" s="11">
        <f>ведомств.!I525</f>
        <v>7.5019999999999998</v>
      </c>
      <c r="G97" s="11">
        <f>ведомств.!J525</f>
        <v>7.5019999999999998</v>
      </c>
    </row>
    <row r="98" spans="1:7" ht="47.25" outlineLevel="1" x14ac:dyDescent="0.25">
      <c r="A98" s="23" t="s">
        <v>407</v>
      </c>
      <c r="B98" s="13" t="s">
        <v>519</v>
      </c>
      <c r="C98" s="13" t="s">
        <v>2</v>
      </c>
      <c r="D98" s="11">
        <f>D99</f>
        <v>10658</v>
      </c>
      <c r="E98" s="11">
        <f>E99</f>
        <v>7897.8310000000001</v>
      </c>
      <c r="F98" s="11">
        <f t="shared" ref="F98:G99" si="34">F99</f>
        <v>7897.8310000000001</v>
      </c>
      <c r="G98" s="11">
        <f t="shared" si="34"/>
        <v>7754.3339999999998</v>
      </c>
    </row>
    <row r="99" spans="1:7" ht="63" outlineLevel="1" x14ac:dyDescent="0.25">
      <c r="A99" s="23" t="s">
        <v>408</v>
      </c>
      <c r="B99" s="13" t="s">
        <v>520</v>
      </c>
      <c r="C99" s="13" t="s">
        <v>2</v>
      </c>
      <c r="D99" s="11">
        <f>D100</f>
        <v>10658</v>
      </c>
      <c r="E99" s="11">
        <f>E100</f>
        <v>7897.8310000000001</v>
      </c>
      <c r="F99" s="11">
        <f t="shared" si="34"/>
        <v>7897.8310000000001</v>
      </c>
      <c r="G99" s="11">
        <f t="shared" si="34"/>
        <v>7754.3339999999998</v>
      </c>
    </row>
    <row r="100" spans="1:7" ht="63" outlineLevel="1" x14ac:dyDescent="0.25">
      <c r="A100" s="24" t="s">
        <v>125</v>
      </c>
      <c r="B100" s="13" t="s">
        <v>305</v>
      </c>
      <c r="C100" s="13" t="s">
        <v>2</v>
      </c>
      <c r="D100" s="11">
        <f>SUM(D101:D102)</f>
        <v>10658</v>
      </c>
      <c r="E100" s="11">
        <f>SUM(E101:E102)</f>
        <v>7897.8310000000001</v>
      </c>
      <c r="F100" s="11">
        <f t="shared" ref="F100:G100" si="35">SUM(F101:F102)</f>
        <v>7897.8310000000001</v>
      </c>
      <c r="G100" s="11">
        <f t="shared" si="35"/>
        <v>7754.3339999999998</v>
      </c>
    </row>
    <row r="101" spans="1:7" s="1" customFormat="1" ht="31.5" outlineLevel="1" x14ac:dyDescent="0.25">
      <c r="A101" s="24" t="s">
        <v>63</v>
      </c>
      <c r="B101" s="13" t="s">
        <v>305</v>
      </c>
      <c r="C101" s="13" t="s">
        <v>8</v>
      </c>
      <c r="D101" s="11">
        <f>ведомств.!G339+ведомств.!G428+ведомств.!G536</f>
        <v>0</v>
      </c>
      <c r="E101" s="11">
        <f>ведомств.!H339+ведомств.!H428+ведомств.!H536</f>
        <v>1191.4739999999999</v>
      </c>
      <c r="F101" s="11">
        <f>ведомств.!I339+ведомств.!I428+ведомств.!I536</f>
        <v>1191.4739999999999</v>
      </c>
      <c r="G101" s="11">
        <f>ведомств.!J339+ведомств.!J428+ведомств.!J536</f>
        <v>1167.7619999999999</v>
      </c>
    </row>
    <row r="102" spans="1:7" ht="63" outlineLevel="1" x14ac:dyDescent="0.25">
      <c r="A102" s="24" t="s">
        <v>115</v>
      </c>
      <c r="B102" s="13" t="s">
        <v>305</v>
      </c>
      <c r="C102" s="13" t="s">
        <v>31</v>
      </c>
      <c r="D102" s="11">
        <f>ведомств.!G340+ведомств.!G429+ведомств.!G938+ведомств.!G564</f>
        <v>10658</v>
      </c>
      <c r="E102" s="11">
        <f>ведомств.!H340+ведомств.!H429+ведомств.!H938+ведомств.!H564</f>
        <v>6706.357</v>
      </c>
      <c r="F102" s="11">
        <f>ведомств.!I340+ведомств.!I429+ведомств.!I938+ведомств.!I564</f>
        <v>6706.357</v>
      </c>
      <c r="G102" s="11">
        <f>ведомств.!J340+ведомств.!J429+ведомств.!J938+ведомств.!J564</f>
        <v>6586.5720000000001</v>
      </c>
    </row>
    <row r="103" spans="1:7" ht="47.25" outlineLevel="1" x14ac:dyDescent="0.25">
      <c r="A103" s="23" t="s">
        <v>409</v>
      </c>
      <c r="B103" s="13" t="s">
        <v>521</v>
      </c>
      <c r="C103" s="13" t="s">
        <v>2</v>
      </c>
      <c r="D103" s="11">
        <f>D104+D117</f>
        <v>33765.050000000003</v>
      </c>
      <c r="E103" s="11">
        <f>E104+E117</f>
        <v>39899.693000000007</v>
      </c>
      <c r="F103" s="11">
        <f t="shared" ref="F103:G103" si="36">F104+F117</f>
        <v>39960.520000000004</v>
      </c>
      <c r="G103" s="11">
        <f t="shared" si="36"/>
        <v>39918.403000000006</v>
      </c>
    </row>
    <row r="104" spans="1:7" ht="94.5" outlineLevel="1" x14ac:dyDescent="0.25">
      <c r="A104" s="23" t="s">
        <v>410</v>
      </c>
      <c r="B104" s="13" t="s">
        <v>522</v>
      </c>
      <c r="C104" s="13" t="s">
        <v>2</v>
      </c>
      <c r="D104" s="11">
        <f>D105+D115</f>
        <v>33765.050000000003</v>
      </c>
      <c r="E104" s="11">
        <f>E105+E115</f>
        <v>39792.823000000004</v>
      </c>
      <c r="F104" s="11">
        <f t="shared" ref="F104:G104" si="37">F105+F115</f>
        <v>39853.65</v>
      </c>
      <c r="G104" s="11">
        <f t="shared" si="37"/>
        <v>39811.533000000003</v>
      </c>
    </row>
    <row r="105" spans="1:7" ht="63" outlineLevel="1" x14ac:dyDescent="0.25">
      <c r="A105" s="24" t="s">
        <v>126</v>
      </c>
      <c r="B105" s="13" t="s">
        <v>306</v>
      </c>
      <c r="C105" s="13" t="s">
        <v>2</v>
      </c>
      <c r="D105" s="11">
        <f>SUM(D106:D114)</f>
        <v>33765.050000000003</v>
      </c>
      <c r="E105" s="11">
        <f>SUM(E106:E114)</f>
        <v>35474.203000000001</v>
      </c>
      <c r="F105" s="11">
        <f t="shared" ref="F105:G105" si="38">SUM(F106:F114)</f>
        <v>35535.03</v>
      </c>
      <c r="G105" s="11">
        <f t="shared" si="38"/>
        <v>35492.913</v>
      </c>
    </row>
    <row r="106" spans="1:7" s="1" customFormat="1" hidden="1" x14ac:dyDescent="0.25">
      <c r="A106" s="7" t="s">
        <v>635</v>
      </c>
      <c r="B106" s="5" t="s">
        <v>306</v>
      </c>
      <c r="C106" s="5" t="s">
        <v>30</v>
      </c>
      <c r="D106" s="6">
        <f>ведомств.!G344</f>
        <v>0</v>
      </c>
      <c r="E106" s="6">
        <f>ведомств.!H344</f>
        <v>0</v>
      </c>
      <c r="F106" s="6">
        <f>ведомств.!I344</f>
        <v>0</v>
      </c>
      <c r="G106" s="6">
        <f>ведомств.!J344</f>
        <v>0</v>
      </c>
    </row>
    <row r="107" spans="1:7" s="1" customFormat="1" ht="31.5" hidden="1" outlineLevel="1" x14ac:dyDescent="0.25">
      <c r="A107" s="7" t="s">
        <v>118</v>
      </c>
      <c r="B107" s="5" t="s">
        <v>306</v>
      </c>
      <c r="C107" s="5" t="s">
        <v>33</v>
      </c>
      <c r="D107" s="6">
        <f>ведомств.!G345</f>
        <v>0</v>
      </c>
      <c r="E107" s="6">
        <f>ведомств.!H345</f>
        <v>0</v>
      </c>
      <c r="F107" s="6">
        <f>ведомств.!I345</f>
        <v>0</v>
      </c>
      <c r="G107" s="6">
        <f>ведомств.!J345</f>
        <v>0</v>
      </c>
    </row>
    <row r="108" spans="1:7" s="1" customFormat="1" ht="47.25" hidden="1" outlineLevel="1" x14ac:dyDescent="0.25">
      <c r="A108" s="4" t="s">
        <v>243</v>
      </c>
      <c r="B108" s="5" t="s">
        <v>306</v>
      </c>
      <c r="C108" s="5" t="s">
        <v>242</v>
      </c>
      <c r="D108" s="6">
        <f>ведомств.!G346</f>
        <v>0</v>
      </c>
      <c r="E108" s="6">
        <f>ведомств.!H346</f>
        <v>0</v>
      </c>
      <c r="F108" s="6">
        <f>ведомств.!I346</f>
        <v>0</v>
      </c>
      <c r="G108" s="6">
        <f>ведомств.!J346</f>
        <v>0</v>
      </c>
    </row>
    <row r="109" spans="1:7" s="1" customFormat="1" ht="31.5" hidden="1" x14ac:dyDescent="0.25">
      <c r="A109" s="7" t="s">
        <v>65</v>
      </c>
      <c r="B109" s="5" t="s">
        <v>306</v>
      </c>
      <c r="C109" s="5" t="s">
        <v>9</v>
      </c>
      <c r="D109" s="6">
        <f>ведомств.!G347</f>
        <v>0</v>
      </c>
      <c r="E109" s="6">
        <f>ведомств.!H347</f>
        <v>0</v>
      </c>
      <c r="F109" s="6">
        <f>ведомств.!I347</f>
        <v>0</v>
      </c>
      <c r="G109" s="6">
        <f>ведомств.!J347</f>
        <v>0</v>
      </c>
    </row>
    <row r="110" spans="1:7" s="1" customFormat="1" ht="31.5" hidden="1" outlineLevel="1" x14ac:dyDescent="0.25">
      <c r="A110" s="7" t="s">
        <v>63</v>
      </c>
      <c r="B110" s="5" t="s">
        <v>306</v>
      </c>
      <c r="C110" s="5" t="s">
        <v>8</v>
      </c>
      <c r="D110" s="6">
        <f>ведомств.!G348</f>
        <v>0</v>
      </c>
      <c r="E110" s="6">
        <f>ведомств.!H348</f>
        <v>0</v>
      </c>
      <c r="F110" s="6">
        <f>ведомств.!I348</f>
        <v>0</v>
      </c>
      <c r="G110" s="6">
        <f>ведомств.!J348</f>
        <v>0</v>
      </c>
    </row>
    <row r="111" spans="1:7" ht="63" outlineLevel="1" x14ac:dyDescent="0.25">
      <c r="A111" s="24" t="s">
        <v>115</v>
      </c>
      <c r="B111" s="13" t="s">
        <v>306</v>
      </c>
      <c r="C111" s="13" t="s">
        <v>31</v>
      </c>
      <c r="D111" s="11">
        <f>ведомств.!G349</f>
        <v>33652.04</v>
      </c>
      <c r="E111" s="11">
        <f>ведомств.!H349</f>
        <v>34945.594000000005</v>
      </c>
      <c r="F111" s="11">
        <f>ведомств.!I349</f>
        <v>35006.421000000002</v>
      </c>
      <c r="G111" s="11">
        <f>ведомств.!J349</f>
        <v>35006.218999999997</v>
      </c>
    </row>
    <row r="112" spans="1:7" outlineLevel="1" x14ac:dyDescent="0.25">
      <c r="A112" s="24" t="s">
        <v>119</v>
      </c>
      <c r="B112" s="13" t="s">
        <v>306</v>
      </c>
      <c r="C112" s="13" t="s">
        <v>34</v>
      </c>
      <c r="D112" s="11">
        <f>ведомств.!G350</f>
        <v>113.01</v>
      </c>
      <c r="E112" s="11">
        <f>ведомств.!H350</f>
        <v>528.60900000000004</v>
      </c>
      <c r="F112" s="11">
        <f>ведомств.!I350</f>
        <v>528.60900000000004</v>
      </c>
      <c r="G112" s="11">
        <f>ведомств.!J350</f>
        <v>486.69400000000002</v>
      </c>
    </row>
    <row r="113" spans="1:7" s="1" customFormat="1" ht="31.5" hidden="1" outlineLevel="1" x14ac:dyDescent="0.25">
      <c r="A113" s="4" t="s">
        <v>66</v>
      </c>
      <c r="B113" s="5" t="s">
        <v>306</v>
      </c>
      <c r="C113" s="5" t="s">
        <v>10</v>
      </c>
      <c r="D113" s="6">
        <f>ведомств.!G351</f>
        <v>0</v>
      </c>
      <c r="E113" s="6">
        <f>ведомств.!H351</f>
        <v>0</v>
      </c>
      <c r="F113" s="6">
        <f>ведомств.!I351</f>
        <v>0</v>
      </c>
      <c r="G113" s="6">
        <f>ведомств.!J351</f>
        <v>0</v>
      </c>
    </row>
    <row r="114" spans="1:7" s="1" customFormat="1" hidden="1" x14ac:dyDescent="0.25">
      <c r="A114" s="4" t="s">
        <v>120</v>
      </c>
      <c r="B114" s="5" t="s">
        <v>306</v>
      </c>
      <c r="C114" s="5" t="s">
        <v>35</v>
      </c>
      <c r="D114" s="6">
        <f>ведомств.!G352</f>
        <v>0</v>
      </c>
      <c r="E114" s="6">
        <f>ведомств.!H352</f>
        <v>0</v>
      </c>
      <c r="F114" s="6">
        <f>ведомств.!I352</f>
        <v>0</v>
      </c>
      <c r="G114" s="6">
        <f>ведомств.!J352</f>
        <v>0</v>
      </c>
    </row>
    <row r="115" spans="1:7" s="1" customFormat="1" ht="47.25" outlineLevel="1" x14ac:dyDescent="0.25">
      <c r="A115" s="7" t="s">
        <v>127</v>
      </c>
      <c r="B115" s="5" t="s">
        <v>307</v>
      </c>
      <c r="C115" s="5" t="s">
        <v>2</v>
      </c>
      <c r="D115" s="6">
        <f>D116</f>
        <v>0</v>
      </c>
      <c r="E115" s="6">
        <f>E116</f>
        <v>4318.62</v>
      </c>
      <c r="F115" s="6">
        <f t="shared" ref="F115:G115" si="39">F116</f>
        <v>4318.62</v>
      </c>
      <c r="G115" s="6">
        <f t="shared" si="39"/>
        <v>4318.62</v>
      </c>
    </row>
    <row r="116" spans="1:7" s="1" customFormat="1" ht="63" outlineLevel="1" x14ac:dyDescent="0.25">
      <c r="A116" s="7" t="s">
        <v>115</v>
      </c>
      <c r="B116" s="5" t="s">
        <v>307</v>
      </c>
      <c r="C116" s="5" t="s">
        <v>31</v>
      </c>
      <c r="D116" s="6">
        <f>ведомств.!G354</f>
        <v>0</v>
      </c>
      <c r="E116" s="6">
        <f>ведомств.!H354</f>
        <v>4318.62</v>
      </c>
      <c r="F116" s="6">
        <f>ведомств.!I354</f>
        <v>4318.62</v>
      </c>
      <c r="G116" s="6">
        <f>ведомств.!J354</f>
        <v>4318.62</v>
      </c>
    </row>
    <row r="117" spans="1:7" s="1" customFormat="1" ht="78.75" outlineLevel="1" x14ac:dyDescent="0.25">
      <c r="A117" s="9" t="s">
        <v>411</v>
      </c>
      <c r="B117" s="5" t="s">
        <v>523</v>
      </c>
      <c r="C117" s="5" t="s">
        <v>2</v>
      </c>
      <c r="D117" s="6">
        <f>D118</f>
        <v>0</v>
      </c>
      <c r="E117" s="6">
        <f>E118</f>
        <v>106.87</v>
      </c>
      <c r="F117" s="6">
        <f t="shared" ref="F117:G117" si="40">F118</f>
        <v>106.87</v>
      </c>
      <c r="G117" s="6">
        <f t="shared" si="40"/>
        <v>106.87</v>
      </c>
    </row>
    <row r="118" spans="1:7" s="1" customFormat="1" ht="63" outlineLevel="1" x14ac:dyDescent="0.25">
      <c r="A118" s="7" t="s">
        <v>128</v>
      </c>
      <c r="B118" s="5" t="s">
        <v>308</v>
      </c>
      <c r="C118" s="5" t="s">
        <v>2</v>
      </c>
      <c r="D118" s="6">
        <f>SUM(D119:D120)</f>
        <v>0</v>
      </c>
      <c r="E118" s="6">
        <f>SUM(E119:E120)</f>
        <v>106.87</v>
      </c>
      <c r="F118" s="6">
        <f t="shared" ref="F118:G118" si="41">SUM(F119:F120)</f>
        <v>106.87</v>
      </c>
      <c r="G118" s="6">
        <f t="shared" si="41"/>
        <v>106.87</v>
      </c>
    </row>
    <row r="119" spans="1:7" s="1" customFormat="1" ht="31.5" outlineLevel="1" x14ac:dyDescent="0.25">
      <c r="A119" s="7" t="s">
        <v>63</v>
      </c>
      <c r="B119" s="5" t="s">
        <v>308</v>
      </c>
      <c r="C119" s="5" t="s">
        <v>8</v>
      </c>
      <c r="D119" s="6">
        <f>ведомств.!G356</f>
        <v>0</v>
      </c>
      <c r="E119" s="6">
        <f>ведомств.!H356</f>
        <v>97.87</v>
      </c>
      <c r="F119" s="6">
        <f>ведомств.!I356</f>
        <v>97.87</v>
      </c>
      <c r="G119" s="6">
        <f>ведомств.!J356</f>
        <v>97.87</v>
      </c>
    </row>
    <row r="120" spans="1:7" s="1" customFormat="1" ht="63" outlineLevel="1" x14ac:dyDescent="0.25">
      <c r="A120" s="7" t="s">
        <v>115</v>
      </c>
      <c r="B120" s="5" t="s">
        <v>308</v>
      </c>
      <c r="C120" s="5" t="s">
        <v>31</v>
      </c>
      <c r="D120" s="6">
        <f>ведомств.!G357</f>
        <v>0</v>
      </c>
      <c r="E120" s="6">
        <f>ведомств.!H357</f>
        <v>9</v>
      </c>
      <c r="F120" s="6">
        <f>ведомств.!I357</f>
        <v>9</v>
      </c>
      <c r="G120" s="6">
        <f>ведомств.!J357</f>
        <v>9</v>
      </c>
    </row>
    <row r="121" spans="1:7" ht="31.5" outlineLevel="1" x14ac:dyDescent="0.25">
      <c r="A121" s="23" t="s">
        <v>412</v>
      </c>
      <c r="B121" s="13" t="s">
        <v>524</v>
      </c>
      <c r="C121" s="13" t="s">
        <v>2</v>
      </c>
      <c r="D121" s="11">
        <f>D122+D143+D133</f>
        <v>224655.33000000002</v>
      </c>
      <c r="E121" s="11">
        <f>E122+E143+E133</f>
        <v>275230.27600000001</v>
      </c>
      <c r="F121" s="11">
        <f t="shared" ref="F121:G121" si="42">F122+F143+F133</f>
        <v>275438.33100000001</v>
      </c>
      <c r="G121" s="11">
        <f t="shared" si="42"/>
        <v>274712.52499999997</v>
      </c>
    </row>
    <row r="122" spans="1:7" ht="78.75" outlineLevel="1" x14ac:dyDescent="0.25">
      <c r="A122" s="23" t="s">
        <v>413</v>
      </c>
      <c r="B122" s="13" t="s">
        <v>525</v>
      </c>
      <c r="C122" s="13" t="s">
        <v>2</v>
      </c>
      <c r="D122" s="11">
        <f>D123+D135+D140</f>
        <v>224655.33000000002</v>
      </c>
      <c r="E122" s="11">
        <f>E123+E135+E140</f>
        <v>275158.27600000001</v>
      </c>
      <c r="F122" s="11">
        <f t="shared" ref="F122:G122" si="43">F123+F135+F140</f>
        <v>275366.33100000001</v>
      </c>
      <c r="G122" s="11">
        <f t="shared" si="43"/>
        <v>274640.52499999997</v>
      </c>
    </row>
    <row r="123" spans="1:7" ht="63" outlineLevel="1" x14ac:dyDescent="0.25">
      <c r="A123" s="24" t="s">
        <v>117</v>
      </c>
      <c r="B123" s="13" t="s">
        <v>303</v>
      </c>
      <c r="C123" s="13" t="s">
        <v>2</v>
      </c>
      <c r="D123" s="11">
        <f>SUM(D124:D132)</f>
        <v>105132.72</v>
      </c>
      <c r="E123" s="11">
        <f>SUM(E124:E132)</f>
        <v>151639.97600000002</v>
      </c>
      <c r="F123" s="11">
        <f t="shared" ref="F123:G123" si="44">SUM(F124:F132)</f>
        <v>151848.03100000002</v>
      </c>
      <c r="G123" s="11">
        <f t="shared" si="44"/>
        <v>151122.22499999998</v>
      </c>
    </row>
    <row r="124" spans="1:7" s="1" customFormat="1" hidden="1" x14ac:dyDescent="0.25">
      <c r="A124" s="7" t="s">
        <v>635</v>
      </c>
      <c r="B124" s="5" t="s">
        <v>303</v>
      </c>
      <c r="C124" s="5" t="s">
        <v>30</v>
      </c>
      <c r="D124" s="6">
        <f>ведомств.!G315</f>
        <v>0</v>
      </c>
      <c r="E124" s="6">
        <f>ведомств.!H315</f>
        <v>0</v>
      </c>
      <c r="F124" s="6">
        <f>ведомств.!I315</f>
        <v>0</v>
      </c>
      <c r="G124" s="6">
        <f>ведомств.!J315</f>
        <v>0</v>
      </c>
    </row>
    <row r="125" spans="1:7" s="1" customFormat="1" ht="31.5" hidden="1" outlineLevel="1" x14ac:dyDescent="0.25">
      <c r="A125" s="7" t="s">
        <v>118</v>
      </c>
      <c r="B125" s="5" t="s">
        <v>303</v>
      </c>
      <c r="C125" s="5" t="s">
        <v>33</v>
      </c>
      <c r="D125" s="6">
        <f>ведомств.!G316</f>
        <v>0</v>
      </c>
      <c r="E125" s="6">
        <f>ведомств.!H316</f>
        <v>0</v>
      </c>
      <c r="F125" s="6">
        <f>ведомств.!I316</f>
        <v>0</v>
      </c>
      <c r="G125" s="6">
        <f>ведомств.!J316</f>
        <v>0</v>
      </c>
    </row>
    <row r="126" spans="1:7" s="1" customFormat="1" ht="47.25" hidden="1" outlineLevel="1" x14ac:dyDescent="0.25">
      <c r="A126" s="4" t="s">
        <v>243</v>
      </c>
      <c r="B126" s="5" t="s">
        <v>303</v>
      </c>
      <c r="C126" s="5" t="s">
        <v>242</v>
      </c>
      <c r="D126" s="6">
        <f>ведомств.!G317</f>
        <v>0</v>
      </c>
      <c r="E126" s="6">
        <f>ведомств.!H317</f>
        <v>0</v>
      </c>
      <c r="F126" s="6">
        <f>ведомств.!I317</f>
        <v>0</v>
      </c>
      <c r="G126" s="6">
        <f>ведомств.!J317</f>
        <v>0</v>
      </c>
    </row>
    <row r="127" spans="1:7" s="1" customFormat="1" ht="31.5" hidden="1" outlineLevel="1" x14ac:dyDescent="0.25">
      <c r="A127" s="7" t="s">
        <v>65</v>
      </c>
      <c r="B127" s="5" t="s">
        <v>303</v>
      </c>
      <c r="C127" s="5" t="s">
        <v>9</v>
      </c>
      <c r="D127" s="6">
        <f>ведомств.!G318</f>
        <v>0</v>
      </c>
      <c r="E127" s="6">
        <f>ведомств.!H318</f>
        <v>0</v>
      </c>
      <c r="F127" s="6">
        <f>ведомств.!I318</f>
        <v>0</v>
      </c>
      <c r="G127" s="6">
        <f>ведомств.!J318</f>
        <v>0</v>
      </c>
    </row>
    <row r="128" spans="1:7" s="1" customFormat="1" ht="31.5" hidden="1" outlineLevel="1" x14ac:dyDescent="0.25">
      <c r="A128" s="7" t="s">
        <v>63</v>
      </c>
      <c r="B128" s="5" t="s">
        <v>303</v>
      </c>
      <c r="C128" s="5" t="s">
        <v>8</v>
      </c>
      <c r="D128" s="6">
        <f>ведомств.!G319</f>
        <v>0</v>
      </c>
      <c r="E128" s="6">
        <f>ведомств.!H319</f>
        <v>0</v>
      </c>
      <c r="F128" s="6">
        <f>ведомств.!I319</f>
        <v>0</v>
      </c>
      <c r="G128" s="6">
        <f>ведомств.!J319</f>
        <v>0</v>
      </c>
    </row>
    <row r="129" spans="1:7" ht="63" collapsed="1" x14ac:dyDescent="0.25">
      <c r="A129" s="24" t="s">
        <v>115</v>
      </c>
      <c r="B129" s="13" t="s">
        <v>303</v>
      </c>
      <c r="C129" s="13" t="s">
        <v>31</v>
      </c>
      <c r="D129" s="11">
        <f>ведомств.!G320</f>
        <v>104910.57</v>
      </c>
      <c r="E129" s="11">
        <f>ведомств.!H320</f>
        <v>123425.99600000001</v>
      </c>
      <c r="F129" s="11">
        <f>ведомств.!I320</f>
        <v>123634.05100000001</v>
      </c>
      <c r="G129" s="11">
        <f>ведомств.!J320</f>
        <v>123529.91099999999</v>
      </c>
    </row>
    <row r="130" spans="1:7" outlineLevel="1" x14ac:dyDescent="0.25">
      <c r="A130" s="24" t="s">
        <v>119</v>
      </c>
      <c r="B130" s="13" t="s">
        <v>303</v>
      </c>
      <c r="C130" s="13" t="s">
        <v>34</v>
      </c>
      <c r="D130" s="11">
        <f>ведомств.!G321</f>
        <v>222.15</v>
      </c>
      <c r="E130" s="11">
        <f>ведомств.!H321</f>
        <v>28213.98</v>
      </c>
      <c r="F130" s="11">
        <f>ведомств.!I321</f>
        <v>28213.98</v>
      </c>
      <c r="G130" s="11">
        <f>ведомств.!J321</f>
        <v>27592.313999999998</v>
      </c>
    </row>
    <row r="131" spans="1:7" s="1" customFormat="1" ht="31.5" hidden="1" outlineLevel="1" x14ac:dyDescent="0.25">
      <c r="A131" s="7" t="s">
        <v>66</v>
      </c>
      <c r="B131" s="5" t="s">
        <v>303</v>
      </c>
      <c r="C131" s="5" t="s">
        <v>10</v>
      </c>
      <c r="D131" s="6">
        <f>ведомств.!G322</f>
        <v>0</v>
      </c>
      <c r="E131" s="6">
        <f>ведомств.!H322</f>
        <v>0</v>
      </c>
      <c r="F131" s="6">
        <f>ведомств.!I322</f>
        <v>0</v>
      </c>
      <c r="G131" s="6">
        <f>ведомств.!J322</f>
        <v>0</v>
      </c>
    </row>
    <row r="132" spans="1:7" s="1" customFormat="1" hidden="1" x14ac:dyDescent="0.25">
      <c r="A132" s="7" t="s">
        <v>120</v>
      </c>
      <c r="B132" s="5" t="s">
        <v>303</v>
      </c>
      <c r="C132" s="5" t="s">
        <v>35</v>
      </c>
      <c r="D132" s="6">
        <f>ведомств.!G323</f>
        <v>0</v>
      </c>
      <c r="E132" s="6">
        <f>ведомств.!H323</f>
        <v>0</v>
      </c>
      <c r="F132" s="6">
        <f>ведомств.!I323</f>
        <v>0</v>
      </c>
      <c r="G132" s="6">
        <f>ведомств.!J323</f>
        <v>0</v>
      </c>
    </row>
    <row r="133" spans="1:7" s="1" customFormat="1" ht="31.5" x14ac:dyDescent="0.25">
      <c r="A133" s="4" t="s">
        <v>782</v>
      </c>
      <c r="B133" s="5" t="s">
        <v>781</v>
      </c>
      <c r="C133" s="5" t="s">
        <v>2</v>
      </c>
      <c r="D133" s="6">
        <f>D134</f>
        <v>0</v>
      </c>
      <c r="E133" s="6">
        <f>E134</f>
        <v>72</v>
      </c>
      <c r="F133" s="6">
        <f t="shared" ref="F133:G133" si="45">F134</f>
        <v>72</v>
      </c>
      <c r="G133" s="6">
        <f t="shared" si="45"/>
        <v>72</v>
      </c>
    </row>
    <row r="134" spans="1:7" s="1" customFormat="1" ht="63" x14ac:dyDescent="0.25">
      <c r="A134" s="4" t="s">
        <v>115</v>
      </c>
      <c r="B134" s="5" t="s">
        <v>781</v>
      </c>
      <c r="C134" s="5" t="s">
        <v>31</v>
      </c>
      <c r="D134" s="6">
        <f>ведомств.!G325</f>
        <v>0</v>
      </c>
      <c r="E134" s="6">
        <f>ведомств.!H325</f>
        <v>72</v>
      </c>
      <c r="F134" s="6">
        <f>ведомств.!I325</f>
        <v>72</v>
      </c>
      <c r="G134" s="6">
        <f>ведомств.!J325</f>
        <v>72</v>
      </c>
    </row>
    <row r="135" spans="1:7" ht="63" outlineLevel="1" x14ac:dyDescent="0.25">
      <c r="A135" s="24" t="s">
        <v>121</v>
      </c>
      <c r="B135" s="13" t="s">
        <v>239</v>
      </c>
      <c r="C135" s="13" t="s">
        <v>2</v>
      </c>
      <c r="D135" s="11">
        <f>SUM(D136:D139)</f>
        <v>111989.13</v>
      </c>
      <c r="E135" s="11">
        <f>SUM(E136:E139)</f>
        <v>107889.12999999999</v>
      </c>
      <c r="F135" s="11">
        <f t="shared" ref="F135:G135" si="46">SUM(F136:F139)</f>
        <v>107889.12999999999</v>
      </c>
      <c r="G135" s="11">
        <f t="shared" si="46"/>
        <v>107889.12999999999</v>
      </c>
    </row>
    <row r="136" spans="1:7" s="1" customFormat="1" hidden="1" x14ac:dyDescent="0.25">
      <c r="A136" s="7" t="s">
        <v>635</v>
      </c>
      <c r="B136" s="5" t="s">
        <v>239</v>
      </c>
      <c r="C136" s="5" t="s">
        <v>30</v>
      </c>
      <c r="D136" s="6">
        <f>ведомств.!G327+ведомств.!G361</f>
        <v>0</v>
      </c>
      <c r="E136" s="6">
        <f>ведомств.!H327+ведомств.!H361</f>
        <v>0</v>
      </c>
      <c r="F136" s="6">
        <f>ведомств.!I327+ведомств.!I361</f>
        <v>0</v>
      </c>
      <c r="G136" s="6">
        <f>ведомств.!J327+ведомств.!J361</f>
        <v>0</v>
      </c>
    </row>
    <row r="137" spans="1:7" s="1" customFormat="1" ht="47.25" hidden="1" x14ac:dyDescent="0.25">
      <c r="A137" s="4" t="s">
        <v>243</v>
      </c>
      <c r="B137" s="5" t="s">
        <v>239</v>
      </c>
      <c r="C137" s="5" t="s">
        <v>242</v>
      </c>
      <c r="D137" s="6">
        <f>ведомств.!G328+ведомств.!G362</f>
        <v>0</v>
      </c>
      <c r="E137" s="6">
        <f>ведомств.!H328+ведомств.!H362</f>
        <v>0</v>
      </c>
      <c r="F137" s="6">
        <f>ведомств.!I328+ведомств.!I362</f>
        <v>0</v>
      </c>
      <c r="G137" s="6">
        <f>ведомств.!J328+ведомств.!J362</f>
        <v>0</v>
      </c>
    </row>
    <row r="138" spans="1:7" s="1" customFormat="1" ht="31.5" hidden="1" outlineLevel="1" x14ac:dyDescent="0.25">
      <c r="A138" s="7" t="s">
        <v>63</v>
      </c>
      <c r="B138" s="5" t="s">
        <v>239</v>
      </c>
      <c r="C138" s="5" t="s">
        <v>8</v>
      </c>
      <c r="D138" s="6">
        <f>ведомств.!G329+ведомств.!G363</f>
        <v>0</v>
      </c>
      <c r="E138" s="6">
        <f>ведомств.!H329+ведомств.!H363</f>
        <v>0</v>
      </c>
      <c r="F138" s="6">
        <f>ведомств.!I329+ведомств.!I363</f>
        <v>0</v>
      </c>
      <c r="G138" s="6">
        <f>ведомств.!J329+ведомств.!J363</f>
        <v>0</v>
      </c>
    </row>
    <row r="139" spans="1:7" ht="63" outlineLevel="1" x14ac:dyDescent="0.25">
      <c r="A139" s="24" t="s">
        <v>115</v>
      </c>
      <c r="B139" s="13" t="s">
        <v>239</v>
      </c>
      <c r="C139" s="13" t="s">
        <v>31</v>
      </c>
      <c r="D139" s="11">
        <f>ведомств.!G330+ведомств.!G364</f>
        <v>111989.13</v>
      </c>
      <c r="E139" s="11">
        <f>ведомств.!H330+ведомств.!H364</f>
        <v>107889.12999999999</v>
      </c>
      <c r="F139" s="11">
        <f>ведомств.!I330+ведомств.!I364</f>
        <v>107889.12999999999</v>
      </c>
      <c r="G139" s="11">
        <f>ведомств.!J330+ведомств.!J364</f>
        <v>107889.12999999999</v>
      </c>
    </row>
    <row r="140" spans="1:7" ht="157.5" x14ac:dyDescent="0.25">
      <c r="A140" s="24" t="s">
        <v>414</v>
      </c>
      <c r="B140" s="13" t="s">
        <v>235</v>
      </c>
      <c r="C140" s="13" t="s">
        <v>2</v>
      </c>
      <c r="D140" s="11">
        <f>SUM(D141:D142)</f>
        <v>7533.48</v>
      </c>
      <c r="E140" s="11">
        <f>SUM(E141:E142)</f>
        <v>15629.17</v>
      </c>
      <c r="F140" s="11">
        <f t="shared" ref="F140:G140" si="47">SUM(F141:F142)</f>
        <v>15629.17</v>
      </c>
      <c r="G140" s="11">
        <f t="shared" si="47"/>
        <v>15629.17</v>
      </c>
    </row>
    <row r="141" spans="1:7" ht="31.5" outlineLevel="1" x14ac:dyDescent="0.25">
      <c r="A141" s="24" t="s">
        <v>63</v>
      </c>
      <c r="B141" s="13" t="s">
        <v>235</v>
      </c>
      <c r="C141" s="13" t="s">
        <v>8</v>
      </c>
      <c r="D141" s="11">
        <f>ведомств.!G505</f>
        <v>50</v>
      </c>
      <c r="E141" s="11">
        <f>ведомств.!H505</f>
        <v>132.363</v>
      </c>
      <c r="F141" s="11">
        <f>ведомств.!I505</f>
        <v>132.363</v>
      </c>
      <c r="G141" s="11">
        <f>ведомств.!J505</f>
        <v>132.363</v>
      </c>
    </row>
    <row r="142" spans="1:7" ht="31.5" x14ac:dyDescent="0.25">
      <c r="A142" s="15" t="s">
        <v>97</v>
      </c>
      <c r="B142" s="13" t="s">
        <v>235</v>
      </c>
      <c r="C142" s="13" t="s">
        <v>24</v>
      </c>
      <c r="D142" s="11">
        <f>ведомств.!G506</f>
        <v>7483.48</v>
      </c>
      <c r="E142" s="11">
        <f>ведомств.!H506</f>
        <v>15496.807000000001</v>
      </c>
      <c r="F142" s="11">
        <f>ведомств.!I506</f>
        <v>15496.807000000001</v>
      </c>
      <c r="G142" s="11">
        <f>ведомств.!J506</f>
        <v>15496.807000000001</v>
      </c>
    </row>
    <row r="143" spans="1:7" s="1" customFormat="1" ht="47.25" hidden="1" x14ac:dyDescent="0.25">
      <c r="A143" s="9" t="s">
        <v>415</v>
      </c>
      <c r="B143" s="5" t="s">
        <v>526</v>
      </c>
      <c r="C143" s="5" t="s">
        <v>2</v>
      </c>
      <c r="D143" s="6">
        <f>D144</f>
        <v>0</v>
      </c>
      <c r="E143" s="6">
        <f>E144</f>
        <v>0</v>
      </c>
      <c r="F143" s="6">
        <f t="shared" ref="F143:G144" si="48">F144</f>
        <v>0</v>
      </c>
      <c r="G143" s="6">
        <f t="shared" si="48"/>
        <v>0</v>
      </c>
    </row>
    <row r="144" spans="1:7" s="1" customFormat="1" ht="63" hidden="1" outlineLevel="1" x14ac:dyDescent="0.25">
      <c r="A144" s="7" t="s">
        <v>122</v>
      </c>
      <c r="B144" s="5" t="s">
        <v>304</v>
      </c>
      <c r="C144" s="5" t="s">
        <v>2</v>
      </c>
      <c r="D144" s="6">
        <f>D145</f>
        <v>0</v>
      </c>
      <c r="E144" s="6">
        <f>E145</f>
        <v>0</v>
      </c>
      <c r="F144" s="6">
        <f t="shared" si="48"/>
        <v>0</v>
      </c>
      <c r="G144" s="6">
        <f t="shared" si="48"/>
        <v>0</v>
      </c>
    </row>
    <row r="145" spans="1:7" s="1" customFormat="1" hidden="1" x14ac:dyDescent="0.25">
      <c r="A145" s="7" t="s">
        <v>119</v>
      </c>
      <c r="B145" s="5" t="s">
        <v>304</v>
      </c>
      <c r="C145" s="5" t="s">
        <v>34</v>
      </c>
      <c r="D145" s="6">
        <f>ведомств.!G332</f>
        <v>0</v>
      </c>
      <c r="E145" s="6">
        <f>ведомств.!H332</f>
        <v>0</v>
      </c>
      <c r="F145" s="6">
        <f>ведомств.!I332</f>
        <v>0</v>
      </c>
      <c r="G145" s="6">
        <f>ведомств.!J332</f>
        <v>0</v>
      </c>
    </row>
    <row r="146" spans="1:7" x14ac:dyDescent="0.25">
      <c r="A146" s="23" t="s">
        <v>770</v>
      </c>
      <c r="B146" s="13" t="s">
        <v>527</v>
      </c>
      <c r="C146" s="13" t="s">
        <v>2</v>
      </c>
      <c r="D146" s="11">
        <f>D147</f>
        <v>7558.24</v>
      </c>
      <c r="E146" s="11">
        <f>E147</f>
        <v>9223.2510000000002</v>
      </c>
      <c r="F146" s="11">
        <f t="shared" ref="F146:G146" si="49">F147</f>
        <v>9223.2510000000002</v>
      </c>
      <c r="G146" s="11">
        <f t="shared" si="49"/>
        <v>9026.4589999999989</v>
      </c>
    </row>
    <row r="147" spans="1:7" ht="31.5" x14ac:dyDescent="0.25">
      <c r="A147" s="23" t="s">
        <v>417</v>
      </c>
      <c r="B147" s="13" t="s">
        <v>528</v>
      </c>
      <c r="C147" s="13" t="s">
        <v>2</v>
      </c>
      <c r="D147" s="11">
        <f>D148+D151</f>
        <v>7558.24</v>
      </c>
      <c r="E147" s="11">
        <f>E148+E151</f>
        <v>9223.2510000000002</v>
      </c>
      <c r="F147" s="11">
        <f t="shared" ref="F147:G147" si="50">F148+F151</f>
        <v>9223.2510000000002</v>
      </c>
      <c r="G147" s="11">
        <f t="shared" si="50"/>
        <v>9026.4589999999989</v>
      </c>
    </row>
    <row r="148" spans="1:7" ht="47.25" outlineLevel="1" x14ac:dyDescent="0.25">
      <c r="A148" s="24" t="s">
        <v>130</v>
      </c>
      <c r="B148" s="13" t="s">
        <v>309</v>
      </c>
      <c r="C148" s="13" t="s">
        <v>2</v>
      </c>
      <c r="D148" s="11">
        <f>SUM(D149:D150)</f>
        <v>3000</v>
      </c>
      <c r="E148" s="11">
        <f>SUM(E149:E150)</f>
        <v>3871.3009999999999</v>
      </c>
      <c r="F148" s="11">
        <f t="shared" ref="F148:G148" si="51">SUM(F149:F150)</f>
        <v>3871.3009999999999</v>
      </c>
      <c r="G148" s="11">
        <f t="shared" si="51"/>
        <v>3674.509</v>
      </c>
    </row>
    <row r="149" spans="1:7" s="1" customFormat="1" ht="31.5" hidden="1" x14ac:dyDescent="0.25">
      <c r="A149" s="7" t="s">
        <v>63</v>
      </c>
      <c r="B149" s="5" t="s">
        <v>309</v>
      </c>
      <c r="C149" s="5" t="s">
        <v>8</v>
      </c>
      <c r="D149" s="6">
        <f>ведомств.!G368</f>
        <v>0</v>
      </c>
      <c r="E149" s="6">
        <f>ведомств.!H368</f>
        <v>0</v>
      </c>
      <c r="F149" s="6">
        <f>ведомств.!I368</f>
        <v>0</v>
      </c>
      <c r="G149" s="6">
        <f>ведомств.!J368</f>
        <v>0</v>
      </c>
    </row>
    <row r="150" spans="1:7" ht="63" outlineLevel="1" x14ac:dyDescent="0.25">
      <c r="A150" s="24" t="s">
        <v>115</v>
      </c>
      <c r="B150" s="13" t="s">
        <v>309</v>
      </c>
      <c r="C150" s="13" t="s">
        <v>31</v>
      </c>
      <c r="D150" s="11">
        <f>ведомств.!G369</f>
        <v>3000</v>
      </c>
      <c r="E150" s="11">
        <f>ведомств.!H369</f>
        <v>3871.3009999999999</v>
      </c>
      <c r="F150" s="11">
        <f>ведомств.!I369</f>
        <v>3871.3009999999999</v>
      </c>
      <c r="G150" s="11">
        <f>ведомств.!J369</f>
        <v>3674.509</v>
      </c>
    </row>
    <row r="151" spans="1:7" ht="173.25" x14ac:dyDescent="0.25">
      <c r="A151" s="24" t="s">
        <v>236</v>
      </c>
      <c r="B151" s="13" t="s">
        <v>237</v>
      </c>
      <c r="C151" s="13" t="s">
        <v>2</v>
      </c>
      <c r="D151" s="11">
        <f>D152</f>
        <v>4558.24</v>
      </c>
      <c r="E151" s="11">
        <f>E152</f>
        <v>5351.95</v>
      </c>
      <c r="F151" s="11">
        <f t="shared" ref="F151:G151" si="52">F152</f>
        <v>5351.95</v>
      </c>
      <c r="G151" s="11">
        <f t="shared" si="52"/>
        <v>5351.95</v>
      </c>
    </row>
    <row r="152" spans="1:7" ht="31.5" outlineLevel="1" x14ac:dyDescent="0.25">
      <c r="A152" s="24" t="s">
        <v>63</v>
      </c>
      <c r="B152" s="13" t="s">
        <v>237</v>
      </c>
      <c r="C152" s="13" t="s">
        <v>8</v>
      </c>
      <c r="D152" s="11">
        <f>ведомств.!G510</f>
        <v>4558.24</v>
      </c>
      <c r="E152" s="11">
        <f>ведомств.!H510</f>
        <v>5351.95</v>
      </c>
      <c r="F152" s="11">
        <f>ведомств.!I510</f>
        <v>5351.95</v>
      </c>
      <c r="G152" s="11">
        <f>ведомств.!J510</f>
        <v>5351.95</v>
      </c>
    </row>
    <row r="153" spans="1:7" ht="31.5" outlineLevel="1" x14ac:dyDescent="0.25">
      <c r="A153" s="24" t="s">
        <v>617</v>
      </c>
      <c r="B153" s="13" t="s">
        <v>616</v>
      </c>
      <c r="C153" s="13" t="s">
        <v>2</v>
      </c>
      <c r="D153" s="11">
        <f t="shared" ref="D153:G155" si="53">D154</f>
        <v>20</v>
      </c>
      <c r="E153" s="11">
        <f t="shared" si="53"/>
        <v>0</v>
      </c>
      <c r="F153" s="11">
        <f t="shared" si="53"/>
        <v>0</v>
      </c>
      <c r="G153" s="11">
        <f t="shared" si="53"/>
        <v>0</v>
      </c>
    </row>
    <row r="154" spans="1:7" ht="78.75" outlineLevel="1" x14ac:dyDescent="0.25">
      <c r="A154" s="24" t="s">
        <v>619</v>
      </c>
      <c r="B154" s="13" t="s">
        <v>618</v>
      </c>
      <c r="C154" s="13" t="s">
        <v>2</v>
      </c>
      <c r="D154" s="11">
        <f t="shared" si="53"/>
        <v>20</v>
      </c>
      <c r="E154" s="11">
        <f t="shared" si="53"/>
        <v>0</v>
      </c>
      <c r="F154" s="11">
        <f t="shared" si="53"/>
        <v>0</v>
      </c>
      <c r="G154" s="11">
        <f t="shared" si="53"/>
        <v>0</v>
      </c>
    </row>
    <row r="155" spans="1:7" ht="63" outlineLevel="1" x14ac:dyDescent="0.25">
      <c r="A155" s="15" t="s">
        <v>613</v>
      </c>
      <c r="B155" s="13" t="s">
        <v>612</v>
      </c>
      <c r="C155" s="13" t="s">
        <v>2</v>
      </c>
      <c r="D155" s="11">
        <f t="shared" si="53"/>
        <v>20</v>
      </c>
      <c r="E155" s="11">
        <f t="shared" si="53"/>
        <v>0</v>
      </c>
      <c r="F155" s="11">
        <f t="shared" si="53"/>
        <v>0</v>
      </c>
      <c r="G155" s="11">
        <f t="shared" si="53"/>
        <v>0</v>
      </c>
    </row>
    <row r="156" spans="1:7" ht="31.5" outlineLevel="1" x14ac:dyDescent="0.25">
      <c r="A156" s="15" t="s">
        <v>63</v>
      </c>
      <c r="B156" s="13" t="s">
        <v>612</v>
      </c>
      <c r="C156" s="13" t="s">
        <v>8</v>
      </c>
      <c r="D156" s="11">
        <f>ведомств.!G116</f>
        <v>20</v>
      </c>
      <c r="E156" s="11">
        <f>ведомств.!H116</f>
        <v>0</v>
      </c>
      <c r="F156" s="11">
        <f>ведомств.!I116</f>
        <v>0</v>
      </c>
      <c r="G156" s="11">
        <f>ведомств.!J116</f>
        <v>0</v>
      </c>
    </row>
    <row r="157" spans="1:7" ht="63" outlineLevel="1" x14ac:dyDescent="0.25">
      <c r="A157" s="24" t="s">
        <v>622</v>
      </c>
      <c r="B157" s="13" t="s">
        <v>620</v>
      </c>
      <c r="C157" s="13" t="s">
        <v>2</v>
      </c>
      <c r="D157" s="6">
        <f>D161+D158</f>
        <v>10</v>
      </c>
      <c r="E157" s="11">
        <f>E161+E158</f>
        <v>10</v>
      </c>
      <c r="F157" s="11">
        <f t="shared" ref="F157:G157" si="54">F161+F158</f>
        <v>10</v>
      </c>
      <c r="G157" s="11">
        <f t="shared" si="54"/>
        <v>10</v>
      </c>
    </row>
    <row r="158" spans="1:7" ht="94.5" outlineLevel="1" x14ac:dyDescent="0.25">
      <c r="A158" s="49" t="s">
        <v>777</v>
      </c>
      <c r="B158" s="5" t="s">
        <v>778</v>
      </c>
      <c r="C158" s="5" t="s">
        <v>2</v>
      </c>
      <c r="D158" s="6">
        <f>D159</f>
        <v>0</v>
      </c>
      <c r="E158" s="6">
        <f>E159</f>
        <v>10</v>
      </c>
      <c r="F158" s="6">
        <f t="shared" ref="F158:G159" si="55">F159</f>
        <v>10</v>
      </c>
      <c r="G158" s="6">
        <f t="shared" si="55"/>
        <v>10</v>
      </c>
    </row>
    <row r="159" spans="1:7" ht="78.75" outlineLevel="1" x14ac:dyDescent="0.25">
      <c r="A159" s="50" t="s">
        <v>780</v>
      </c>
      <c r="B159" s="5" t="s">
        <v>779</v>
      </c>
      <c r="C159" s="5" t="s">
        <v>2</v>
      </c>
      <c r="D159" s="6">
        <f>D160</f>
        <v>0</v>
      </c>
      <c r="E159" s="6">
        <f>E160</f>
        <v>10</v>
      </c>
      <c r="F159" s="6">
        <f t="shared" si="55"/>
        <v>10</v>
      </c>
      <c r="G159" s="6">
        <f t="shared" si="55"/>
        <v>10</v>
      </c>
    </row>
    <row r="160" spans="1:7" ht="31.5" outlineLevel="1" x14ac:dyDescent="0.25">
      <c r="A160" s="4" t="s">
        <v>63</v>
      </c>
      <c r="B160" s="5" t="s">
        <v>779</v>
      </c>
      <c r="C160" s="5" t="s">
        <v>8</v>
      </c>
      <c r="D160" s="6">
        <f>ведомств.!G120</f>
        <v>0</v>
      </c>
      <c r="E160" s="6">
        <f>ведомств.!H120</f>
        <v>10</v>
      </c>
      <c r="F160" s="6">
        <f>ведомств.!I120</f>
        <v>10</v>
      </c>
      <c r="G160" s="6">
        <f>ведомств.!J120</f>
        <v>10</v>
      </c>
    </row>
    <row r="161" spans="1:7" ht="78.75" outlineLevel="1" x14ac:dyDescent="0.25">
      <c r="A161" s="24" t="s">
        <v>623</v>
      </c>
      <c r="B161" s="13" t="s">
        <v>621</v>
      </c>
      <c r="C161" s="13" t="s">
        <v>2</v>
      </c>
      <c r="D161" s="11">
        <f>D162</f>
        <v>10</v>
      </c>
      <c r="E161" s="11">
        <f>E162</f>
        <v>0</v>
      </c>
      <c r="F161" s="11">
        <f t="shared" ref="F161:G162" si="56">F162</f>
        <v>0</v>
      </c>
      <c r="G161" s="11">
        <f t="shared" si="56"/>
        <v>0</v>
      </c>
    </row>
    <row r="162" spans="1:7" ht="78.75" outlineLevel="1" x14ac:dyDescent="0.25">
      <c r="A162" s="15" t="s">
        <v>615</v>
      </c>
      <c r="B162" s="13" t="s">
        <v>614</v>
      </c>
      <c r="C162" s="13" t="s">
        <v>2</v>
      </c>
      <c r="D162" s="11">
        <f>D163</f>
        <v>10</v>
      </c>
      <c r="E162" s="11">
        <f>E163</f>
        <v>0</v>
      </c>
      <c r="F162" s="11">
        <f t="shared" si="56"/>
        <v>0</v>
      </c>
      <c r="G162" s="11">
        <f t="shared" si="56"/>
        <v>0</v>
      </c>
    </row>
    <row r="163" spans="1:7" ht="31.5" outlineLevel="1" x14ac:dyDescent="0.25">
      <c r="A163" s="15" t="s">
        <v>63</v>
      </c>
      <c r="B163" s="13" t="s">
        <v>614</v>
      </c>
      <c r="C163" s="13" t="s">
        <v>8</v>
      </c>
      <c r="D163" s="11">
        <f>ведомств.!G123</f>
        <v>10</v>
      </c>
      <c r="E163" s="11">
        <f>ведомств.!H123</f>
        <v>0</v>
      </c>
      <c r="F163" s="11">
        <f>ведомств.!I123</f>
        <v>0</v>
      </c>
      <c r="G163" s="11">
        <f>ведомств.!J123</f>
        <v>0</v>
      </c>
    </row>
    <row r="164" spans="1:7" ht="47.25" outlineLevel="1" x14ac:dyDescent="0.25">
      <c r="A164" s="23" t="s">
        <v>636</v>
      </c>
      <c r="B164" s="13" t="s">
        <v>529</v>
      </c>
      <c r="C164" s="13" t="s">
        <v>2</v>
      </c>
      <c r="D164" s="11">
        <f>D165+D170+D177</f>
        <v>150</v>
      </c>
      <c r="E164" s="11">
        <f>E165+E170+E177</f>
        <v>750</v>
      </c>
      <c r="F164" s="11">
        <f t="shared" ref="F164:G164" si="57">F165+F170+F177</f>
        <v>750</v>
      </c>
      <c r="G164" s="11">
        <f t="shared" si="57"/>
        <v>750</v>
      </c>
    </row>
    <row r="165" spans="1:7" ht="78.75" outlineLevel="1" x14ac:dyDescent="0.25">
      <c r="A165" s="15" t="s">
        <v>637</v>
      </c>
      <c r="B165" s="13" t="s">
        <v>624</v>
      </c>
      <c r="C165" s="13" t="s">
        <v>2</v>
      </c>
      <c r="D165" s="11">
        <f>D166+D168</f>
        <v>100</v>
      </c>
      <c r="E165" s="11">
        <f>E166+E168</f>
        <v>500</v>
      </c>
      <c r="F165" s="11">
        <f t="shared" ref="F165:G165" si="58">F166+F168</f>
        <v>500</v>
      </c>
      <c r="G165" s="11">
        <f t="shared" si="58"/>
        <v>500</v>
      </c>
    </row>
    <row r="166" spans="1:7" ht="110.25" outlineLevel="1" x14ac:dyDescent="0.25">
      <c r="A166" s="15" t="s">
        <v>638</v>
      </c>
      <c r="B166" s="13" t="s">
        <v>625</v>
      </c>
      <c r="C166" s="13" t="s">
        <v>2</v>
      </c>
      <c r="D166" s="11">
        <f>D167</f>
        <v>100</v>
      </c>
      <c r="E166" s="11">
        <f>E167</f>
        <v>100</v>
      </c>
      <c r="F166" s="11">
        <f t="shared" ref="F166:G166" si="59">F167</f>
        <v>100</v>
      </c>
      <c r="G166" s="11">
        <f t="shared" si="59"/>
        <v>100</v>
      </c>
    </row>
    <row r="167" spans="1:7" ht="47.25" outlineLevel="1" x14ac:dyDescent="0.25">
      <c r="A167" s="24" t="s">
        <v>219</v>
      </c>
      <c r="B167" s="13" t="s">
        <v>625</v>
      </c>
      <c r="C167" s="13" t="s">
        <v>20</v>
      </c>
      <c r="D167" s="11">
        <f>ведомств.!G184</f>
        <v>100</v>
      </c>
      <c r="E167" s="11">
        <f>ведомств.!H184</f>
        <v>100</v>
      </c>
      <c r="F167" s="11">
        <f>ведомств.!I184</f>
        <v>100</v>
      </c>
      <c r="G167" s="11">
        <f>ведомств.!J184</f>
        <v>100</v>
      </c>
    </row>
    <row r="168" spans="1:7" s="1" customFormat="1" ht="63" outlineLevel="1" x14ac:dyDescent="0.25">
      <c r="A168" s="7" t="s">
        <v>217</v>
      </c>
      <c r="B168" s="5" t="s">
        <v>724</v>
      </c>
      <c r="C168" s="5" t="s">
        <v>2</v>
      </c>
      <c r="D168" s="6">
        <f>D169</f>
        <v>0</v>
      </c>
      <c r="E168" s="6">
        <f>E169</f>
        <v>400</v>
      </c>
      <c r="F168" s="6">
        <f t="shared" ref="F168:G168" si="60">F169</f>
        <v>400</v>
      </c>
      <c r="G168" s="6">
        <f t="shared" si="60"/>
        <v>400</v>
      </c>
    </row>
    <row r="169" spans="1:7" s="1" customFormat="1" ht="47.25" x14ac:dyDescent="0.25">
      <c r="A169" s="7" t="s">
        <v>219</v>
      </c>
      <c r="B169" s="5" t="s">
        <v>724</v>
      </c>
      <c r="C169" s="5" t="s">
        <v>20</v>
      </c>
      <c r="D169" s="6">
        <f>ведомств.!G186</f>
        <v>0</v>
      </c>
      <c r="E169" s="6">
        <f>ведомств.!H186</f>
        <v>400</v>
      </c>
      <c r="F169" s="6">
        <f>ведомств.!I186</f>
        <v>400</v>
      </c>
      <c r="G169" s="6">
        <f>ведомств.!J186</f>
        <v>400</v>
      </c>
    </row>
    <row r="170" spans="1:7" ht="66" x14ac:dyDescent="0.25">
      <c r="A170" s="26" t="s">
        <v>628</v>
      </c>
      <c r="B170" s="13" t="s">
        <v>530</v>
      </c>
      <c r="C170" s="13" t="s">
        <v>2</v>
      </c>
      <c r="D170" s="11">
        <f>D171+D173+D175</f>
        <v>50</v>
      </c>
      <c r="E170" s="11">
        <f>E171+E173+E175</f>
        <v>250</v>
      </c>
      <c r="F170" s="11">
        <f t="shared" ref="F170:G170" si="61">F171+F173+F175</f>
        <v>250</v>
      </c>
      <c r="G170" s="11">
        <f t="shared" si="61"/>
        <v>250</v>
      </c>
    </row>
    <row r="171" spans="1:7" ht="63" x14ac:dyDescent="0.25">
      <c r="A171" s="15" t="s">
        <v>630</v>
      </c>
      <c r="B171" s="13" t="s">
        <v>629</v>
      </c>
      <c r="C171" s="13" t="s">
        <v>2</v>
      </c>
      <c r="D171" s="11">
        <f>D172</f>
        <v>50</v>
      </c>
      <c r="E171" s="11">
        <f>E172</f>
        <v>50</v>
      </c>
      <c r="F171" s="11">
        <f t="shared" ref="F171:G171" si="62">F172</f>
        <v>50</v>
      </c>
      <c r="G171" s="11">
        <f t="shared" si="62"/>
        <v>50</v>
      </c>
    </row>
    <row r="172" spans="1:7" ht="47.25" x14ac:dyDescent="0.25">
      <c r="A172" s="24" t="s">
        <v>219</v>
      </c>
      <c r="B172" s="13" t="s">
        <v>629</v>
      </c>
      <c r="C172" s="13" t="s">
        <v>20</v>
      </c>
      <c r="D172" s="11">
        <f>ведомств.!G189</f>
        <v>50</v>
      </c>
      <c r="E172" s="11">
        <f>ведомств.!H189</f>
        <v>50</v>
      </c>
      <c r="F172" s="11">
        <f>ведомств.!I189</f>
        <v>50</v>
      </c>
      <c r="G172" s="11">
        <f>ведомств.!J189</f>
        <v>50</v>
      </c>
    </row>
    <row r="173" spans="1:7" ht="78.75" x14ac:dyDescent="0.25">
      <c r="A173" s="15" t="s">
        <v>725</v>
      </c>
      <c r="B173" s="5" t="s">
        <v>767</v>
      </c>
      <c r="C173" s="13" t="s">
        <v>2</v>
      </c>
      <c r="D173" s="11">
        <f>D174</f>
        <v>0</v>
      </c>
      <c r="E173" s="11">
        <f>E174</f>
        <v>200</v>
      </c>
      <c r="F173" s="11">
        <f t="shared" ref="F173:G173" si="63">F174</f>
        <v>200</v>
      </c>
      <c r="G173" s="11">
        <f t="shared" si="63"/>
        <v>200</v>
      </c>
    </row>
    <row r="174" spans="1:7" ht="47.25" x14ac:dyDescent="0.25">
      <c r="A174" s="15" t="s">
        <v>219</v>
      </c>
      <c r="B174" s="5" t="s">
        <v>767</v>
      </c>
      <c r="C174" s="13" t="s">
        <v>20</v>
      </c>
      <c r="D174" s="11">
        <f>ведомств.!G191</f>
        <v>0</v>
      </c>
      <c r="E174" s="11">
        <f>ведомств.!H191</f>
        <v>200</v>
      </c>
      <c r="F174" s="11">
        <f>ведомств.!I191</f>
        <v>200</v>
      </c>
      <c r="G174" s="11">
        <f>ведомств.!J191</f>
        <v>200</v>
      </c>
    </row>
    <row r="175" spans="1:7" s="1" customFormat="1" ht="78.75" hidden="1" outlineLevel="1" x14ac:dyDescent="0.25">
      <c r="A175" s="15" t="s">
        <v>725</v>
      </c>
      <c r="B175" s="5" t="s">
        <v>531</v>
      </c>
      <c r="C175" s="5" t="s">
        <v>2</v>
      </c>
      <c r="D175" s="6">
        <f>D176</f>
        <v>0</v>
      </c>
      <c r="E175" s="6">
        <f>E176</f>
        <v>0</v>
      </c>
      <c r="F175" s="6">
        <f t="shared" ref="F175:G175" si="64">F176</f>
        <v>0</v>
      </c>
      <c r="G175" s="6">
        <f t="shared" si="64"/>
        <v>0</v>
      </c>
    </row>
    <row r="176" spans="1:7" s="1" customFormat="1" ht="47.25" hidden="1" outlineLevel="1" x14ac:dyDescent="0.25">
      <c r="A176" s="15" t="s">
        <v>219</v>
      </c>
      <c r="B176" s="5" t="s">
        <v>531</v>
      </c>
      <c r="C176" s="5" t="s">
        <v>20</v>
      </c>
      <c r="D176" s="6"/>
      <c r="E176" s="6"/>
      <c r="F176" s="6"/>
      <c r="G176" s="6"/>
    </row>
    <row r="177" spans="1:7" s="1" customFormat="1" ht="82.5" hidden="1" outlineLevel="1" x14ac:dyDescent="0.25">
      <c r="A177" s="10" t="s">
        <v>418</v>
      </c>
      <c r="B177" s="5" t="s">
        <v>532</v>
      </c>
      <c r="C177" s="5" t="s">
        <v>2</v>
      </c>
      <c r="D177" s="6">
        <f>D178</f>
        <v>0</v>
      </c>
      <c r="E177" s="6">
        <f>E178</f>
        <v>0</v>
      </c>
      <c r="F177" s="6">
        <f t="shared" ref="F177:G178" si="65">F178</f>
        <v>0</v>
      </c>
      <c r="G177" s="6">
        <f t="shared" si="65"/>
        <v>0</v>
      </c>
    </row>
    <row r="178" spans="1:7" s="1" customFormat="1" ht="63" hidden="1" x14ac:dyDescent="0.25">
      <c r="A178" s="7" t="s">
        <v>179</v>
      </c>
      <c r="B178" s="5" t="s">
        <v>533</v>
      </c>
      <c r="C178" s="5" t="s">
        <v>2</v>
      </c>
      <c r="D178" s="6">
        <f>D179</f>
        <v>0</v>
      </c>
      <c r="E178" s="6">
        <f>E179</f>
        <v>0</v>
      </c>
      <c r="F178" s="6">
        <f t="shared" si="65"/>
        <v>0</v>
      </c>
      <c r="G178" s="6">
        <f t="shared" si="65"/>
        <v>0</v>
      </c>
    </row>
    <row r="179" spans="1:7" s="1" customFormat="1" ht="31.5" hidden="1" outlineLevel="1" x14ac:dyDescent="0.25">
      <c r="A179" s="7" t="s">
        <v>63</v>
      </c>
      <c r="B179" s="5" t="s">
        <v>533</v>
      </c>
      <c r="C179" s="5" t="s">
        <v>8</v>
      </c>
      <c r="D179" s="6">
        <f>ведомств.!G785</f>
        <v>0</v>
      </c>
      <c r="E179" s="6">
        <f>ведомств.!H785</f>
        <v>0</v>
      </c>
      <c r="F179" s="6">
        <f>ведомств.!I785</f>
        <v>0</v>
      </c>
      <c r="G179" s="6">
        <f>ведомств.!J785</f>
        <v>0</v>
      </c>
    </row>
    <row r="180" spans="1:7" ht="63" outlineLevel="1" x14ac:dyDescent="0.25">
      <c r="A180" s="24" t="s">
        <v>602</v>
      </c>
      <c r="B180" s="13" t="s">
        <v>600</v>
      </c>
      <c r="C180" s="13" t="s">
        <v>2</v>
      </c>
      <c r="D180" s="11">
        <f>D184+D181</f>
        <v>500</v>
      </c>
      <c r="E180" s="11">
        <f>E184+E181</f>
        <v>0</v>
      </c>
      <c r="F180" s="11">
        <f t="shared" ref="F180:G180" si="66">F184+F181</f>
        <v>0</v>
      </c>
      <c r="G180" s="11">
        <f t="shared" si="66"/>
        <v>0</v>
      </c>
    </row>
    <row r="181" spans="1:7" ht="78.75" hidden="1" outlineLevel="1" x14ac:dyDescent="0.25">
      <c r="A181" s="15" t="s">
        <v>710</v>
      </c>
      <c r="B181" s="13" t="s">
        <v>709</v>
      </c>
      <c r="C181" s="13" t="s">
        <v>2</v>
      </c>
      <c r="D181" s="11">
        <f>D182</f>
        <v>0</v>
      </c>
      <c r="E181" s="11">
        <f>E182</f>
        <v>0</v>
      </c>
      <c r="F181" s="11">
        <f t="shared" ref="F181:G182" si="67">F182</f>
        <v>0</v>
      </c>
      <c r="G181" s="11">
        <f t="shared" si="67"/>
        <v>0</v>
      </c>
    </row>
    <row r="182" spans="1:7" ht="78.75" hidden="1" outlineLevel="1" x14ac:dyDescent="0.25">
      <c r="A182" s="15" t="s">
        <v>712</v>
      </c>
      <c r="B182" s="13" t="s">
        <v>711</v>
      </c>
      <c r="C182" s="13" t="s">
        <v>2</v>
      </c>
      <c r="D182" s="11">
        <f>D183</f>
        <v>0</v>
      </c>
      <c r="E182" s="11">
        <f>E183</f>
        <v>0</v>
      </c>
      <c r="F182" s="11">
        <f t="shared" si="67"/>
        <v>0</v>
      </c>
      <c r="G182" s="11">
        <f t="shared" si="67"/>
        <v>0</v>
      </c>
    </row>
    <row r="183" spans="1:7" ht="31.5" hidden="1" outlineLevel="1" x14ac:dyDescent="0.25">
      <c r="A183" s="15" t="s">
        <v>63</v>
      </c>
      <c r="B183" s="13" t="s">
        <v>711</v>
      </c>
      <c r="C183" s="13" t="s">
        <v>8</v>
      </c>
      <c r="D183" s="11">
        <f>ведомств.!G763</f>
        <v>0</v>
      </c>
      <c r="E183" s="11">
        <f>ведомств.!H763</f>
        <v>0</v>
      </c>
      <c r="F183" s="11">
        <f>ведомств.!I763</f>
        <v>0</v>
      </c>
      <c r="G183" s="11">
        <f>ведомств.!J763</f>
        <v>0</v>
      </c>
    </row>
    <row r="184" spans="1:7" ht="94.5" outlineLevel="1" x14ac:dyDescent="0.25">
      <c r="A184" s="24" t="s">
        <v>603</v>
      </c>
      <c r="B184" s="13" t="s">
        <v>601</v>
      </c>
      <c r="C184" s="13" t="s">
        <v>2</v>
      </c>
      <c r="D184" s="11">
        <f>D185</f>
        <v>500</v>
      </c>
      <c r="E184" s="11">
        <f>E185</f>
        <v>0</v>
      </c>
      <c r="F184" s="11">
        <f t="shared" ref="F184:G185" si="68">F185</f>
        <v>0</v>
      </c>
      <c r="G184" s="11">
        <f t="shared" si="68"/>
        <v>0</v>
      </c>
    </row>
    <row r="185" spans="1:7" ht="94.5" outlineLevel="1" x14ac:dyDescent="0.25">
      <c r="A185" s="15" t="s">
        <v>599</v>
      </c>
      <c r="B185" s="13" t="s">
        <v>598</v>
      </c>
      <c r="C185" s="13" t="s">
        <v>2</v>
      </c>
      <c r="D185" s="11">
        <f>D186</f>
        <v>500</v>
      </c>
      <c r="E185" s="11">
        <f>E186</f>
        <v>0</v>
      </c>
      <c r="F185" s="11">
        <f t="shared" si="68"/>
        <v>0</v>
      </c>
      <c r="G185" s="11">
        <f t="shared" si="68"/>
        <v>0</v>
      </c>
    </row>
    <row r="186" spans="1:7" ht="47.25" outlineLevel="1" x14ac:dyDescent="0.25">
      <c r="A186" s="15" t="s">
        <v>695</v>
      </c>
      <c r="B186" s="13" t="s">
        <v>598</v>
      </c>
      <c r="C186" s="13" t="s">
        <v>46</v>
      </c>
      <c r="D186" s="11">
        <f>ведомств.!G752</f>
        <v>500</v>
      </c>
      <c r="E186" s="11">
        <f>ведомств.!H752</f>
        <v>0</v>
      </c>
      <c r="F186" s="11">
        <f>ведомств.!I752</f>
        <v>0</v>
      </c>
      <c r="G186" s="11">
        <f>ведомств.!J752</f>
        <v>0</v>
      </c>
    </row>
    <row r="187" spans="1:7" ht="47.25" outlineLevel="1" x14ac:dyDescent="0.25">
      <c r="A187" s="23" t="s">
        <v>419</v>
      </c>
      <c r="B187" s="13" t="s">
        <v>534</v>
      </c>
      <c r="C187" s="13" t="s">
        <v>2</v>
      </c>
      <c r="D187" s="6">
        <f>D188+D193+D198+D202+D207</f>
        <v>2428</v>
      </c>
      <c r="E187" s="11">
        <f>E188+E193+E198+E202+E207</f>
        <v>2416</v>
      </c>
      <c r="F187" s="11">
        <f t="shared" ref="F187:G187" si="69">F188+F193+F198+F202+F207</f>
        <v>2416</v>
      </c>
      <c r="G187" s="11">
        <f t="shared" si="69"/>
        <v>2414.2200000000003</v>
      </c>
    </row>
    <row r="188" spans="1:7" ht="94.5" outlineLevel="1" x14ac:dyDescent="0.25">
      <c r="A188" s="23" t="s">
        <v>420</v>
      </c>
      <c r="B188" s="13" t="s">
        <v>535</v>
      </c>
      <c r="C188" s="13" t="s">
        <v>2</v>
      </c>
      <c r="D188" s="11">
        <f>D189</f>
        <v>50</v>
      </c>
      <c r="E188" s="11">
        <f>E189</f>
        <v>100</v>
      </c>
      <c r="F188" s="11">
        <f t="shared" ref="F188:G188" si="70">F189</f>
        <v>100</v>
      </c>
      <c r="G188" s="11">
        <f t="shared" si="70"/>
        <v>100</v>
      </c>
    </row>
    <row r="189" spans="1:7" ht="63" outlineLevel="1" x14ac:dyDescent="0.25">
      <c r="A189" s="24" t="s">
        <v>100</v>
      </c>
      <c r="B189" s="13" t="s">
        <v>292</v>
      </c>
      <c r="C189" s="13" t="s">
        <v>2</v>
      </c>
      <c r="D189" s="11">
        <f>SUM(D190:D192)</f>
        <v>50</v>
      </c>
      <c r="E189" s="11">
        <f t="shared" ref="E189:G189" si="71">SUM(E190:E192)</f>
        <v>100</v>
      </c>
      <c r="F189" s="11">
        <f t="shared" si="71"/>
        <v>100</v>
      </c>
      <c r="G189" s="11">
        <f t="shared" si="71"/>
        <v>100</v>
      </c>
    </row>
    <row r="190" spans="1:7" ht="31.5" outlineLevel="1" x14ac:dyDescent="0.25">
      <c r="A190" s="4" t="s">
        <v>97</v>
      </c>
      <c r="B190" s="13" t="s">
        <v>292</v>
      </c>
      <c r="C190" s="13" t="s">
        <v>24</v>
      </c>
      <c r="D190" s="11">
        <f>ведомств.!G250</f>
        <v>50</v>
      </c>
      <c r="E190" s="11">
        <f>ведомств.!H250</f>
        <v>0</v>
      </c>
      <c r="F190" s="11">
        <f>ведомств.!I250</f>
        <v>0</v>
      </c>
      <c r="G190" s="11">
        <f>ведомств.!J250</f>
        <v>0</v>
      </c>
    </row>
    <row r="191" spans="1:7" x14ac:dyDescent="0.25">
      <c r="A191" s="7" t="s">
        <v>101</v>
      </c>
      <c r="B191" s="13" t="s">
        <v>292</v>
      </c>
      <c r="C191" s="13" t="s">
        <v>25</v>
      </c>
      <c r="D191" s="11">
        <f>ведомств.!G251</f>
        <v>0</v>
      </c>
      <c r="E191" s="11">
        <f>ведомств.!H251</f>
        <v>100</v>
      </c>
      <c r="F191" s="11">
        <f>ведомств.!I251</f>
        <v>100</v>
      </c>
      <c r="G191" s="11">
        <f>ведомств.!J251</f>
        <v>100</v>
      </c>
    </row>
    <row r="192" spans="1:7" s="1" customFormat="1" hidden="1" outlineLevel="1" x14ac:dyDescent="0.25">
      <c r="A192" s="7" t="s">
        <v>101</v>
      </c>
      <c r="B192" s="5" t="s">
        <v>292</v>
      </c>
      <c r="C192" s="5" t="s">
        <v>25</v>
      </c>
      <c r="D192" s="6">
        <f>ведомств.!G252</f>
        <v>0</v>
      </c>
      <c r="E192" s="6">
        <f>ведомств.!H252</f>
        <v>0</v>
      </c>
      <c r="F192" s="6">
        <f>ведомств.!I252</f>
        <v>0</v>
      </c>
      <c r="G192" s="6">
        <f>ведомств.!J252</f>
        <v>0</v>
      </c>
    </row>
    <row r="193" spans="1:7" ht="94.5" outlineLevel="1" x14ac:dyDescent="0.25">
      <c r="A193" s="9" t="s">
        <v>421</v>
      </c>
      <c r="B193" s="13" t="s">
        <v>536</v>
      </c>
      <c r="C193" s="13" t="s">
        <v>2</v>
      </c>
      <c r="D193" s="11">
        <f>D194</f>
        <v>400</v>
      </c>
      <c r="E193" s="11">
        <f>E194</f>
        <v>221.99</v>
      </c>
      <c r="F193" s="11">
        <f t="shared" ref="F193:G193" si="72">F194</f>
        <v>221.99</v>
      </c>
      <c r="G193" s="11">
        <f t="shared" si="72"/>
        <v>221.99</v>
      </c>
    </row>
    <row r="194" spans="1:7" ht="78.75" outlineLevel="1" x14ac:dyDescent="0.25">
      <c r="A194" s="7" t="s">
        <v>102</v>
      </c>
      <c r="B194" s="13" t="s">
        <v>293</v>
      </c>
      <c r="C194" s="13" t="s">
        <v>2</v>
      </c>
      <c r="D194" s="11">
        <f>SUM(D195:D197)</f>
        <v>400</v>
      </c>
      <c r="E194" s="11">
        <f t="shared" ref="E194:G194" si="73">SUM(E195:E197)</f>
        <v>221.99</v>
      </c>
      <c r="F194" s="11">
        <f t="shared" si="73"/>
        <v>221.99</v>
      </c>
      <c r="G194" s="11">
        <f t="shared" si="73"/>
        <v>221.99</v>
      </c>
    </row>
    <row r="195" spans="1:7" ht="31.5" outlineLevel="1" x14ac:dyDescent="0.25">
      <c r="A195" s="4" t="s">
        <v>97</v>
      </c>
      <c r="B195" s="13" t="s">
        <v>293</v>
      </c>
      <c r="C195" s="13" t="s">
        <v>24</v>
      </c>
      <c r="D195" s="11">
        <f>ведомств.!G255</f>
        <v>400</v>
      </c>
      <c r="E195" s="11">
        <f>ведомств.!H255</f>
        <v>0</v>
      </c>
      <c r="F195" s="11">
        <f>ведомств.!I255</f>
        <v>0</v>
      </c>
      <c r="G195" s="11">
        <f>ведомств.!J255</f>
        <v>0</v>
      </c>
    </row>
    <row r="196" spans="1:7" outlineLevel="1" x14ac:dyDescent="0.25">
      <c r="A196" s="24" t="s">
        <v>101</v>
      </c>
      <c r="B196" s="13" t="s">
        <v>293</v>
      </c>
      <c r="C196" s="13" t="s">
        <v>25</v>
      </c>
      <c r="D196" s="11">
        <f>ведомств.!G256</f>
        <v>0</v>
      </c>
      <c r="E196" s="11">
        <f>ведомств.!H256</f>
        <v>221.99</v>
      </c>
      <c r="F196" s="11">
        <f>ведомств.!I256</f>
        <v>221.99</v>
      </c>
      <c r="G196" s="11">
        <f>ведомств.!J256</f>
        <v>221.99</v>
      </c>
    </row>
    <row r="197" spans="1:7" s="1" customFormat="1" hidden="1" x14ac:dyDescent="0.25">
      <c r="A197" s="7" t="s">
        <v>101</v>
      </c>
      <c r="B197" s="5" t="s">
        <v>293</v>
      </c>
      <c r="C197" s="5" t="s">
        <v>25</v>
      </c>
      <c r="D197" s="6">
        <f>ведомств.!G257</f>
        <v>0</v>
      </c>
      <c r="E197" s="6">
        <f>ведомств.!H257</f>
        <v>0</v>
      </c>
      <c r="F197" s="6">
        <f>ведомств.!I257</f>
        <v>0</v>
      </c>
      <c r="G197" s="6">
        <f>ведомств.!J257</f>
        <v>0</v>
      </c>
    </row>
    <row r="198" spans="1:7" ht="63" x14ac:dyDescent="0.25">
      <c r="A198" s="23" t="s">
        <v>422</v>
      </c>
      <c r="B198" s="13" t="s">
        <v>537</v>
      </c>
      <c r="C198" s="13" t="s">
        <v>2</v>
      </c>
      <c r="D198" s="11">
        <f>D199</f>
        <v>0</v>
      </c>
      <c r="E198" s="11">
        <f>E199</f>
        <v>65.63</v>
      </c>
      <c r="F198" s="11">
        <f t="shared" ref="F198:G198" si="74">F199</f>
        <v>65.63</v>
      </c>
      <c r="G198" s="11">
        <f t="shared" si="74"/>
        <v>65.63</v>
      </c>
    </row>
    <row r="199" spans="1:7" ht="63" outlineLevel="1" x14ac:dyDescent="0.25">
      <c r="A199" s="24" t="s">
        <v>423</v>
      </c>
      <c r="B199" s="13" t="s">
        <v>294</v>
      </c>
      <c r="C199" s="13" t="s">
        <v>2</v>
      </c>
      <c r="D199" s="11">
        <f>SUM(D200:D201)</f>
        <v>0</v>
      </c>
      <c r="E199" s="11">
        <f>SUM(E200:E201)</f>
        <v>65.63</v>
      </c>
      <c r="F199" s="11">
        <f t="shared" ref="F199:G199" si="75">SUM(F200:F201)</f>
        <v>65.63</v>
      </c>
      <c r="G199" s="11">
        <f t="shared" si="75"/>
        <v>65.63</v>
      </c>
    </row>
    <row r="200" spans="1:7" x14ac:dyDescent="0.25">
      <c r="A200" s="24" t="s">
        <v>101</v>
      </c>
      <c r="B200" s="13" t="s">
        <v>294</v>
      </c>
      <c r="C200" s="13" t="s">
        <v>25</v>
      </c>
      <c r="D200" s="11">
        <f>ведомств.!G259</f>
        <v>0</v>
      </c>
      <c r="E200" s="11">
        <f>ведомств.!H259</f>
        <v>65.63</v>
      </c>
      <c r="F200" s="11">
        <f>ведомств.!I259</f>
        <v>65.63</v>
      </c>
      <c r="G200" s="11">
        <f>ведомств.!J259</f>
        <v>65.63</v>
      </c>
    </row>
    <row r="201" spans="1:7" s="1" customFormat="1" hidden="1" outlineLevel="1" x14ac:dyDescent="0.25">
      <c r="A201" s="7" t="s">
        <v>101</v>
      </c>
      <c r="B201" s="5" t="s">
        <v>294</v>
      </c>
      <c r="C201" s="5" t="s">
        <v>25</v>
      </c>
      <c r="D201" s="6">
        <f>ведомств.!G260</f>
        <v>0</v>
      </c>
      <c r="E201" s="6">
        <f>ведомств.!H260</f>
        <v>0</v>
      </c>
      <c r="F201" s="6">
        <f>ведомств.!I260</f>
        <v>0</v>
      </c>
      <c r="G201" s="6">
        <f>ведомств.!J260</f>
        <v>0</v>
      </c>
    </row>
    <row r="202" spans="1:7" ht="78.75" outlineLevel="1" x14ac:dyDescent="0.25">
      <c r="A202" s="23" t="s">
        <v>424</v>
      </c>
      <c r="B202" s="13" t="s">
        <v>538</v>
      </c>
      <c r="C202" s="13" t="s">
        <v>2</v>
      </c>
      <c r="D202" s="11">
        <f>D203</f>
        <v>550</v>
      </c>
      <c r="E202" s="11">
        <f>E203</f>
        <v>650.38</v>
      </c>
      <c r="F202" s="11">
        <f t="shared" ref="F202:G202" si="76">F203</f>
        <v>650.38</v>
      </c>
      <c r="G202" s="11">
        <f t="shared" si="76"/>
        <v>648.6</v>
      </c>
    </row>
    <row r="203" spans="1:7" ht="94.5" x14ac:dyDescent="0.25">
      <c r="A203" s="24" t="s">
        <v>104</v>
      </c>
      <c r="B203" s="13" t="s">
        <v>318</v>
      </c>
      <c r="C203" s="13" t="s">
        <v>2</v>
      </c>
      <c r="D203" s="11">
        <f>SUM(D204:D206)</f>
        <v>550</v>
      </c>
      <c r="E203" s="11">
        <f>SUM(E204:E206)</f>
        <v>650.38</v>
      </c>
      <c r="F203" s="11">
        <f t="shared" ref="F203:G203" si="77">SUM(F204:F206)</f>
        <v>650.38</v>
      </c>
      <c r="G203" s="11">
        <f t="shared" si="77"/>
        <v>648.6</v>
      </c>
    </row>
    <row r="204" spans="1:7" ht="31.5" outlineLevel="1" x14ac:dyDescent="0.25">
      <c r="A204" s="24" t="s">
        <v>63</v>
      </c>
      <c r="B204" s="13" t="s">
        <v>318</v>
      </c>
      <c r="C204" s="13" t="s">
        <v>8</v>
      </c>
      <c r="D204" s="11">
        <f>ведомств.!G263</f>
        <v>50</v>
      </c>
      <c r="E204" s="11">
        <f>ведомств.!H263</f>
        <v>212.38</v>
      </c>
      <c r="F204" s="11">
        <f>ведомств.!I263</f>
        <v>212.38</v>
      </c>
      <c r="G204" s="11">
        <f>ведомств.!J263</f>
        <v>212.38</v>
      </c>
    </row>
    <row r="205" spans="1:7" s="1" customFormat="1" ht="31.5" hidden="1" x14ac:dyDescent="0.25">
      <c r="A205" s="7" t="s">
        <v>105</v>
      </c>
      <c r="B205" s="5" t="s">
        <v>318</v>
      </c>
      <c r="C205" s="5" t="s">
        <v>26</v>
      </c>
      <c r="D205" s="6">
        <f>ведомств.!G264</f>
        <v>0</v>
      </c>
      <c r="E205" s="6">
        <f>ведомств.!H264</f>
        <v>0</v>
      </c>
      <c r="F205" s="6">
        <f>ведомств.!I264</f>
        <v>0</v>
      </c>
      <c r="G205" s="6">
        <f>ведомств.!J264</f>
        <v>0</v>
      </c>
    </row>
    <row r="206" spans="1:7" ht="31.5" outlineLevel="1" x14ac:dyDescent="0.25">
      <c r="A206" s="24" t="s">
        <v>106</v>
      </c>
      <c r="B206" s="13" t="s">
        <v>318</v>
      </c>
      <c r="C206" s="13" t="s">
        <v>27</v>
      </c>
      <c r="D206" s="11">
        <f>ведомств.!G265</f>
        <v>500</v>
      </c>
      <c r="E206" s="11">
        <f>ведомств.!H265</f>
        <v>438</v>
      </c>
      <c r="F206" s="11">
        <f>ведомств.!I265</f>
        <v>438</v>
      </c>
      <c r="G206" s="11">
        <f>ведомств.!J265</f>
        <v>436.22</v>
      </c>
    </row>
    <row r="207" spans="1:7" ht="78.75" outlineLevel="1" x14ac:dyDescent="0.25">
      <c r="A207" s="23" t="s">
        <v>425</v>
      </c>
      <c r="B207" s="13" t="s">
        <v>539</v>
      </c>
      <c r="C207" s="13" t="s">
        <v>2</v>
      </c>
      <c r="D207" s="11">
        <f>D208+D210</f>
        <v>1428</v>
      </c>
      <c r="E207" s="11">
        <f>E208+E210</f>
        <v>1378</v>
      </c>
      <c r="F207" s="11">
        <f t="shared" ref="F207:G207" si="78">F208+F210</f>
        <v>1378</v>
      </c>
      <c r="G207" s="11">
        <f t="shared" si="78"/>
        <v>1378</v>
      </c>
    </row>
    <row r="208" spans="1:7" ht="78.75" x14ac:dyDescent="0.25">
      <c r="A208" s="24" t="s">
        <v>107</v>
      </c>
      <c r="B208" s="13" t="s">
        <v>295</v>
      </c>
      <c r="C208" s="13" t="s">
        <v>2</v>
      </c>
      <c r="D208" s="11">
        <f>D209</f>
        <v>360</v>
      </c>
      <c r="E208" s="11">
        <f>E209</f>
        <v>360</v>
      </c>
      <c r="F208" s="11">
        <f t="shared" ref="F208:G208" si="79">F209</f>
        <v>360</v>
      </c>
      <c r="G208" s="11">
        <f t="shared" si="79"/>
        <v>360</v>
      </c>
    </row>
    <row r="209" spans="1:7" ht="31.5" outlineLevel="1" x14ac:dyDescent="0.25">
      <c r="A209" s="24" t="s">
        <v>108</v>
      </c>
      <c r="B209" s="13" t="s">
        <v>295</v>
      </c>
      <c r="C209" s="13" t="s">
        <v>28</v>
      </c>
      <c r="D209" s="11">
        <f>ведомств.!G268</f>
        <v>360</v>
      </c>
      <c r="E209" s="11">
        <f>ведомств.!H268</f>
        <v>360</v>
      </c>
      <c r="F209" s="11">
        <f>ведомств.!I268</f>
        <v>360</v>
      </c>
      <c r="G209" s="11">
        <f>ведомств.!J268</f>
        <v>360</v>
      </c>
    </row>
    <row r="210" spans="1:7" ht="78.75" x14ac:dyDescent="0.25">
      <c r="A210" s="24" t="s">
        <v>109</v>
      </c>
      <c r="B210" s="13" t="s">
        <v>296</v>
      </c>
      <c r="C210" s="13" t="s">
        <v>2</v>
      </c>
      <c r="D210" s="11">
        <f>D211</f>
        <v>1068</v>
      </c>
      <c r="E210" s="11">
        <f>E211</f>
        <v>1018</v>
      </c>
      <c r="F210" s="11">
        <f t="shared" ref="F210:G210" si="80">F211</f>
        <v>1018</v>
      </c>
      <c r="G210" s="11">
        <f t="shared" si="80"/>
        <v>1018</v>
      </c>
    </row>
    <row r="211" spans="1:7" ht="31.5" outlineLevel="1" x14ac:dyDescent="0.25">
      <c r="A211" s="24" t="s">
        <v>108</v>
      </c>
      <c r="B211" s="13" t="s">
        <v>296</v>
      </c>
      <c r="C211" s="13" t="s">
        <v>28</v>
      </c>
      <c r="D211" s="11">
        <f>ведомств.!G270</f>
        <v>1068</v>
      </c>
      <c r="E211" s="11">
        <f>ведомств.!H270</f>
        <v>1018</v>
      </c>
      <c r="F211" s="11">
        <f>ведомств.!I270</f>
        <v>1018</v>
      </c>
      <c r="G211" s="11">
        <f>ведомств.!J270</f>
        <v>1018</v>
      </c>
    </row>
    <row r="212" spans="1:7" ht="31.5" outlineLevel="1" x14ac:dyDescent="0.25">
      <c r="A212" s="23" t="s">
        <v>426</v>
      </c>
      <c r="B212" s="13" t="s">
        <v>540</v>
      </c>
      <c r="C212" s="13" t="s">
        <v>2</v>
      </c>
      <c r="D212" s="11">
        <f>D213+D216</f>
        <v>800</v>
      </c>
      <c r="E212" s="11">
        <f>E213+E216</f>
        <v>1567.5639999999999</v>
      </c>
      <c r="F212" s="11">
        <f t="shared" ref="F212:G212" si="81">F213+F216</f>
        <v>1567.5639999999999</v>
      </c>
      <c r="G212" s="11">
        <f t="shared" si="81"/>
        <v>1567.5439999999999</v>
      </c>
    </row>
    <row r="213" spans="1:7" ht="63" outlineLevel="1" x14ac:dyDescent="0.25">
      <c r="A213" s="23" t="s">
        <v>427</v>
      </c>
      <c r="B213" s="13" t="s">
        <v>541</v>
      </c>
      <c r="C213" s="13" t="s">
        <v>2</v>
      </c>
      <c r="D213" s="11">
        <f>D214</f>
        <v>800</v>
      </c>
      <c r="E213" s="11">
        <f>E214</f>
        <v>767.56399999999996</v>
      </c>
      <c r="F213" s="11">
        <f t="shared" ref="F213:G214" si="82">F214</f>
        <v>767.56399999999996</v>
      </c>
      <c r="G213" s="11">
        <f t="shared" si="82"/>
        <v>767.54399999999998</v>
      </c>
    </row>
    <row r="214" spans="1:7" ht="94.5" x14ac:dyDescent="0.25">
      <c r="A214" s="24" t="s">
        <v>169</v>
      </c>
      <c r="B214" s="13" t="s">
        <v>340</v>
      </c>
      <c r="C214" s="13" t="s">
        <v>2</v>
      </c>
      <c r="D214" s="11">
        <f>D215</f>
        <v>800</v>
      </c>
      <c r="E214" s="11">
        <f>E215</f>
        <v>767.56399999999996</v>
      </c>
      <c r="F214" s="11">
        <f t="shared" si="82"/>
        <v>767.56399999999996</v>
      </c>
      <c r="G214" s="11">
        <f t="shared" si="82"/>
        <v>767.54399999999998</v>
      </c>
    </row>
    <row r="215" spans="1:7" ht="31.5" outlineLevel="1" x14ac:dyDescent="0.25">
      <c r="A215" s="24" t="s">
        <v>63</v>
      </c>
      <c r="B215" s="13" t="s">
        <v>340</v>
      </c>
      <c r="C215" s="13" t="s">
        <v>8</v>
      </c>
      <c r="D215" s="11">
        <f>ведомств.!G710</f>
        <v>800</v>
      </c>
      <c r="E215" s="11">
        <f>ведомств.!H710</f>
        <v>767.56399999999996</v>
      </c>
      <c r="F215" s="11">
        <f>ведомств.!I710</f>
        <v>767.56399999999996</v>
      </c>
      <c r="G215" s="11">
        <f>ведомств.!J710</f>
        <v>767.54399999999998</v>
      </c>
    </row>
    <row r="216" spans="1:7" ht="78.75" outlineLevel="1" x14ac:dyDescent="0.25">
      <c r="A216" s="15" t="s">
        <v>697</v>
      </c>
      <c r="B216" s="13" t="s">
        <v>699</v>
      </c>
      <c r="C216" s="13" t="s">
        <v>2</v>
      </c>
      <c r="D216" s="11">
        <f>D217</f>
        <v>0</v>
      </c>
      <c r="E216" s="11">
        <f>E217</f>
        <v>800</v>
      </c>
      <c r="F216" s="11">
        <f t="shared" ref="F216:G217" si="83">F217</f>
        <v>800</v>
      </c>
      <c r="G216" s="11">
        <f t="shared" si="83"/>
        <v>800</v>
      </c>
    </row>
    <row r="217" spans="1:7" ht="78.75" outlineLevel="1" x14ac:dyDescent="0.25">
      <c r="A217" s="15" t="s">
        <v>698</v>
      </c>
      <c r="B217" s="13" t="s">
        <v>700</v>
      </c>
      <c r="C217" s="13" t="s">
        <v>2</v>
      </c>
      <c r="D217" s="11">
        <f>D218</f>
        <v>0</v>
      </c>
      <c r="E217" s="11">
        <f>E218</f>
        <v>800</v>
      </c>
      <c r="F217" s="11">
        <f t="shared" si="83"/>
        <v>800</v>
      </c>
      <c r="G217" s="11">
        <f t="shared" si="83"/>
        <v>800</v>
      </c>
    </row>
    <row r="218" spans="1:7" ht="31.5" outlineLevel="1" x14ac:dyDescent="0.25">
      <c r="A218" s="15" t="s">
        <v>63</v>
      </c>
      <c r="B218" s="13" t="s">
        <v>700</v>
      </c>
      <c r="C218" s="13" t="s">
        <v>8</v>
      </c>
      <c r="D218" s="11">
        <f>ведомств.!G713</f>
        <v>0</v>
      </c>
      <c r="E218" s="11">
        <f>ведомств.!H713</f>
        <v>800</v>
      </c>
      <c r="F218" s="11">
        <f>ведомств.!I713</f>
        <v>800</v>
      </c>
      <c r="G218" s="11">
        <f>ведомств.!J713</f>
        <v>800</v>
      </c>
    </row>
    <row r="219" spans="1:7" ht="47.25" outlineLevel="1" x14ac:dyDescent="0.25">
      <c r="A219" s="23" t="s">
        <v>428</v>
      </c>
      <c r="B219" s="13" t="s">
        <v>542</v>
      </c>
      <c r="C219" s="13" t="s">
        <v>2</v>
      </c>
      <c r="D219" s="11">
        <f>D220</f>
        <v>187362.46000000002</v>
      </c>
      <c r="E219" s="11">
        <f>E220</f>
        <v>246684.56299999999</v>
      </c>
      <c r="F219" s="11">
        <f t="shared" ref="F219:G219" si="84">F220</f>
        <v>246684.56299999999</v>
      </c>
      <c r="G219" s="11">
        <f t="shared" si="84"/>
        <v>244505.93399999998</v>
      </c>
    </row>
    <row r="220" spans="1:7" ht="82.5" outlineLevel="1" x14ac:dyDescent="0.25">
      <c r="A220" s="26" t="s">
        <v>429</v>
      </c>
      <c r="B220" s="13" t="s">
        <v>543</v>
      </c>
      <c r="C220" s="13" t="s">
        <v>2</v>
      </c>
      <c r="D220" s="11">
        <f>D221+D223+D225+D229+D231+D235+D240+D227</f>
        <v>187362.46000000002</v>
      </c>
      <c r="E220" s="11">
        <f>E221+E223+E225+E229+E231+E235+E240+E227</f>
        <v>246684.56299999999</v>
      </c>
      <c r="F220" s="11">
        <f t="shared" ref="F220:G220" si="85">F221+F223+F225+F229+F231+F235+F240+F227</f>
        <v>246684.56299999999</v>
      </c>
      <c r="G220" s="11">
        <f t="shared" si="85"/>
        <v>244505.93399999998</v>
      </c>
    </row>
    <row r="221" spans="1:7" s="1" customFormat="1" ht="78.75" hidden="1" x14ac:dyDescent="0.25">
      <c r="A221" s="4" t="s">
        <v>731</v>
      </c>
      <c r="B221" s="5" t="s">
        <v>347</v>
      </c>
      <c r="C221" s="5" t="s">
        <v>2</v>
      </c>
      <c r="D221" s="6">
        <f>D222</f>
        <v>0</v>
      </c>
      <c r="E221" s="6">
        <f>E222</f>
        <v>0</v>
      </c>
      <c r="F221" s="6">
        <f t="shared" ref="F221:G221" si="86">F222</f>
        <v>0</v>
      </c>
      <c r="G221" s="6">
        <f t="shared" si="86"/>
        <v>0</v>
      </c>
    </row>
    <row r="222" spans="1:7" s="1" customFormat="1" ht="31.5" hidden="1" outlineLevel="1" x14ac:dyDescent="0.25">
      <c r="A222" s="4" t="s">
        <v>63</v>
      </c>
      <c r="B222" s="5" t="s">
        <v>347</v>
      </c>
      <c r="C222" s="5" t="s">
        <v>8</v>
      </c>
      <c r="D222" s="6"/>
      <c r="E222" s="6"/>
      <c r="F222" s="6"/>
      <c r="G222" s="6"/>
    </row>
    <row r="223" spans="1:7" ht="126" collapsed="1" x14ac:dyDescent="0.25">
      <c r="A223" s="24" t="s">
        <v>430</v>
      </c>
      <c r="B223" s="13" t="s">
        <v>281</v>
      </c>
      <c r="C223" s="13" t="s">
        <v>2</v>
      </c>
      <c r="D223" s="11">
        <f>D224</f>
        <v>55419.27</v>
      </c>
      <c r="E223" s="11">
        <f>E224</f>
        <v>72419.27</v>
      </c>
      <c r="F223" s="11">
        <f t="shared" ref="F223:G223" si="87">F224</f>
        <v>72419.27</v>
      </c>
      <c r="G223" s="11">
        <f t="shared" si="87"/>
        <v>72419.27</v>
      </c>
    </row>
    <row r="224" spans="1:7" ht="47.25" outlineLevel="1" x14ac:dyDescent="0.25">
      <c r="A224" s="24" t="s">
        <v>219</v>
      </c>
      <c r="B224" s="13" t="s">
        <v>281</v>
      </c>
      <c r="C224" s="13" t="s">
        <v>20</v>
      </c>
      <c r="D224" s="11">
        <f>ведомств.!G203</f>
        <v>55419.27</v>
      </c>
      <c r="E224" s="11">
        <f>ведомств.!H203</f>
        <v>72419.27</v>
      </c>
      <c r="F224" s="11">
        <f>ведомств.!I203</f>
        <v>72419.27</v>
      </c>
      <c r="G224" s="11">
        <f>ведомств.!J203</f>
        <v>72419.27</v>
      </c>
    </row>
    <row r="225" spans="1:7" ht="94.5" outlineLevel="1" x14ac:dyDescent="0.25">
      <c r="A225" s="24" t="s">
        <v>89</v>
      </c>
      <c r="B225" s="13" t="s">
        <v>282</v>
      </c>
      <c r="C225" s="13" t="s">
        <v>2</v>
      </c>
      <c r="D225" s="11">
        <f>D226</f>
        <v>130937.49</v>
      </c>
      <c r="E225" s="11">
        <f>E226</f>
        <v>142675.79</v>
      </c>
      <c r="F225" s="11">
        <f t="shared" ref="F225:G225" si="88">F226</f>
        <v>142675.79</v>
      </c>
      <c r="G225" s="11">
        <f t="shared" si="88"/>
        <v>142675.79</v>
      </c>
    </row>
    <row r="226" spans="1:7" ht="47.25" x14ac:dyDescent="0.25">
      <c r="A226" s="24" t="s">
        <v>219</v>
      </c>
      <c r="B226" s="13" t="s">
        <v>282</v>
      </c>
      <c r="C226" s="13" t="s">
        <v>20</v>
      </c>
      <c r="D226" s="11">
        <f>ведомств.!G205</f>
        <v>130937.49</v>
      </c>
      <c r="E226" s="11">
        <f>ведомств.!H205</f>
        <v>142675.79</v>
      </c>
      <c r="F226" s="11">
        <f>ведомств.!I205</f>
        <v>142675.79</v>
      </c>
      <c r="G226" s="11">
        <f>ведомств.!J205</f>
        <v>142675.79</v>
      </c>
    </row>
    <row r="227" spans="1:7" ht="63" x14ac:dyDescent="0.25">
      <c r="A227" s="15" t="s">
        <v>729</v>
      </c>
      <c r="B227" s="5" t="s">
        <v>730</v>
      </c>
      <c r="C227" s="13" t="s">
        <v>2</v>
      </c>
      <c r="D227" s="11">
        <f>D228</f>
        <v>0</v>
      </c>
      <c r="E227" s="11">
        <f>E228</f>
        <v>8683.2420000000002</v>
      </c>
      <c r="F227" s="11">
        <f t="shared" ref="F227:G227" si="89">F228</f>
        <v>8683.2420000000002</v>
      </c>
      <c r="G227" s="11">
        <f t="shared" si="89"/>
        <v>6554.9870000000001</v>
      </c>
    </row>
    <row r="228" spans="1:7" x14ac:dyDescent="0.25">
      <c r="A228" s="15" t="s">
        <v>83</v>
      </c>
      <c r="B228" s="5" t="s">
        <v>730</v>
      </c>
      <c r="C228" s="13" t="s">
        <v>18</v>
      </c>
      <c r="D228" s="11">
        <f>ведомств.!G207</f>
        <v>0</v>
      </c>
      <c r="E228" s="11">
        <f>ведомств.!H207</f>
        <v>8683.2420000000002</v>
      </c>
      <c r="F228" s="11">
        <f>ведомств.!I207</f>
        <v>8683.2420000000002</v>
      </c>
      <c r="G228" s="11">
        <f>ведомств.!J207</f>
        <v>6554.9870000000001</v>
      </c>
    </row>
    <row r="229" spans="1:7" s="1" customFormat="1" ht="141.75" hidden="1" outlineLevel="1" x14ac:dyDescent="0.25">
      <c r="A229" s="7" t="s">
        <v>431</v>
      </c>
      <c r="B229" s="5" t="s">
        <v>339</v>
      </c>
      <c r="C229" s="5" t="s">
        <v>2</v>
      </c>
      <c r="D229" s="6">
        <f>D230</f>
        <v>0</v>
      </c>
      <c r="E229" s="6">
        <f>E230</f>
        <v>0</v>
      </c>
      <c r="F229" s="6">
        <f t="shared" ref="F229:G229" si="90">F230</f>
        <v>0</v>
      </c>
      <c r="G229" s="6">
        <f t="shared" si="90"/>
        <v>0</v>
      </c>
    </row>
    <row r="230" spans="1:7" s="1" customFormat="1" hidden="1" x14ac:dyDescent="0.25">
      <c r="A230" s="7" t="s">
        <v>83</v>
      </c>
      <c r="B230" s="5" t="s">
        <v>339</v>
      </c>
      <c r="C230" s="5" t="s">
        <v>18</v>
      </c>
      <c r="D230" s="6"/>
      <c r="E230" s="6"/>
      <c r="F230" s="6"/>
      <c r="G230" s="6"/>
    </row>
    <row r="231" spans="1:7" s="1" customFormat="1" ht="94.5" outlineLevel="1" x14ac:dyDescent="0.25">
      <c r="A231" s="7" t="s">
        <v>90</v>
      </c>
      <c r="B231" s="5" t="s">
        <v>544</v>
      </c>
      <c r="C231" s="5" t="s">
        <v>2</v>
      </c>
      <c r="D231" s="6">
        <f>SUBTOTAL(9,D232:D234)</f>
        <v>0</v>
      </c>
      <c r="E231" s="6">
        <f>SUBTOTAL(9,E232:E234)</f>
        <v>19827.97</v>
      </c>
      <c r="F231" s="6">
        <f t="shared" ref="F231:G231" si="91">SUBTOTAL(9,F232:F234)</f>
        <v>19827.97</v>
      </c>
      <c r="G231" s="6">
        <f t="shared" si="91"/>
        <v>19791.956000000002</v>
      </c>
    </row>
    <row r="232" spans="1:7" s="1" customFormat="1" ht="31.5" outlineLevel="1" x14ac:dyDescent="0.25">
      <c r="A232" s="15" t="s">
        <v>143</v>
      </c>
      <c r="B232" s="5" t="s">
        <v>544</v>
      </c>
      <c r="C232" s="5" t="s">
        <v>38</v>
      </c>
      <c r="D232" s="6">
        <f>ведомств.!G822</f>
        <v>0</v>
      </c>
      <c r="E232" s="6">
        <f>ведомств.!H822</f>
        <v>16749.32</v>
      </c>
      <c r="F232" s="6">
        <f>ведомств.!I822</f>
        <v>16749.32</v>
      </c>
      <c r="G232" s="6">
        <f>ведомств.!J822</f>
        <v>16749.311000000002</v>
      </c>
    </row>
    <row r="233" spans="1:7" s="1" customFormat="1" ht="31.5" x14ac:dyDescent="0.25">
      <c r="A233" s="7" t="s">
        <v>63</v>
      </c>
      <c r="B233" s="5" t="s">
        <v>544</v>
      </c>
      <c r="C233" s="5" t="s">
        <v>8</v>
      </c>
      <c r="D233" s="6">
        <f>ведомств.!G209+ведомств.!G823</f>
        <v>0</v>
      </c>
      <c r="E233" s="6">
        <f>ведомств.!H209+ведомств.!H823</f>
        <v>1575.65</v>
      </c>
      <c r="F233" s="6">
        <f>ведомств.!I209+ведомств.!I823</f>
        <v>1575.65</v>
      </c>
      <c r="G233" s="6">
        <f>ведомств.!J209+ведомств.!J823</f>
        <v>1575.645</v>
      </c>
    </row>
    <row r="234" spans="1:7" s="1" customFormat="1" x14ac:dyDescent="0.25">
      <c r="A234" s="15" t="s">
        <v>83</v>
      </c>
      <c r="B234" s="5" t="s">
        <v>544</v>
      </c>
      <c r="C234" s="13" t="s">
        <v>18</v>
      </c>
      <c r="D234" s="6">
        <f>ведомств.!G210</f>
        <v>0</v>
      </c>
      <c r="E234" s="6">
        <f>ведомств.!H210</f>
        <v>1503</v>
      </c>
      <c r="F234" s="6">
        <f>ведомств.!I210</f>
        <v>1503</v>
      </c>
      <c r="G234" s="6">
        <f>ведомств.!J210</f>
        <v>1467</v>
      </c>
    </row>
    <row r="235" spans="1:7" ht="94.5" outlineLevel="1" x14ac:dyDescent="0.25">
      <c r="A235" s="24" t="s">
        <v>91</v>
      </c>
      <c r="B235" s="13" t="s">
        <v>283</v>
      </c>
      <c r="C235" s="13" t="s">
        <v>2</v>
      </c>
      <c r="D235" s="11">
        <f>SUM(D236:D239)</f>
        <v>1005.7</v>
      </c>
      <c r="E235" s="11">
        <f>SUM(E236:E239)</f>
        <v>1173.8909999999996</v>
      </c>
      <c r="F235" s="11">
        <f t="shared" ref="F235:G235" si="92">SUM(F236:F239)</f>
        <v>1173.8910000000001</v>
      </c>
      <c r="G235" s="11">
        <f t="shared" si="92"/>
        <v>1168.0609999999999</v>
      </c>
    </row>
    <row r="236" spans="1:7" ht="31.5" outlineLevel="1" x14ac:dyDescent="0.25">
      <c r="A236" s="15" t="s">
        <v>143</v>
      </c>
      <c r="B236" s="13" t="s">
        <v>283</v>
      </c>
      <c r="C236" s="13" t="s">
        <v>38</v>
      </c>
      <c r="D236" s="11">
        <f>ведомств.!G816</f>
        <v>0</v>
      </c>
      <c r="E236" s="11">
        <f>ведомств.!H816</f>
        <v>484.90499999999997</v>
      </c>
      <c r="F236" s="11">
        <f>ведомств.!I816</f>
        <v>484.90499999999997</v>
      </c>
      <c r="G236" s="11">
        <f>ведомств.!J816</f>
        <v>484.90499999999997</v>
      </c>
    </row>
    <row r="237" spans="1:7" ht="31.5" outlineLevel="1" x14ac:dyDescent="0.25">
      <c r="A237" s="24" t="s">
        <v>63</v>
      </c>
      <c r="B237" s="13" t="s">
        <v>283</v>
      </c>
      <c r="C237" s="13" t="s">
        <v>8</v>
      </c>
      <c r="D237" s="11">
        <f>ведомств.!G212+ведомств.!G817</f>
        <v>1005.7</v>
      </c>
      <c r="E237" s="11">
        <f>ведомств.!H212+ведомств.!H817</f>
        <v>521.98599999999976</v>
      </c>
      <c r="F237" s="11">
        <f>ведомств.!I212+ведомств.!I817</f>
        <v>521.98599999999999</v>
      </c>
      <c r="G237" s="11">
        <f>ведомств.!J212+ведомств.!J817</f>
        <v>520.15599999999995</v>
      </c>
    </row>
    <row r="238" spans="1:7" s="1" customFormat="1" hidden="1" x14ac:dyDescent="0.25">
      <c r="A238" s="7" t="s">
        <v>83</v>
      </c>
      <c r="B238" s="5" t="s">
        <v>283</v>
      </c>
      <c r="C238" s="5" t="s">
        <v>18</v>
      </c>
      <c r="D238" s="6">
        <f>ведомств.!G818</f>
        <v>0</v>
      </c>
      <c r="E238" s="6">
        <f>ведомств.!H818</f>
        <v>0</v>
      </c>
      <c r="F238" s="6">
        <f>ведомств.!I818</f>
        <v>0</v>
      </c>
      <c r="G238" s="6">
        <f>ведомств.!J818</f>
        <v>0</v>
      </c>
    </row>
    <row r="239" spans="1:7" s="1" customFormat="1" x14ac:dyDescent="0.25">
      <c r="A239" s="7" t="s">
        <v>83</v>
      </c>
      <c r="B239" s="13" t="s">
        <v>283</v>
      </c>
      <c r="C239" s="5" t="s">
        <v>18</v>
      </c>
      <c r="D239" s="6">
        <f>ведомств.!G201</f>
        <v>0</v>
      </c>
      <c r="E239" s="6">
        <f>ведомств.!H201</f>
        <v>167</v>
      </c>
      <c r="F239" s="6">
        <f>ведомств.!I201</f>
        <v>167</v>
      </c>
      <c r="G239" s="6">
        <f>ведомств.!J201</f>
        <v>163</v>
      </c>
    </row>
    <row r="240" spans="1:7" s="1" customFormat="1" ht="94.5" x14ac:dyDescent="0.25">
      <c r="A240" s="12" t="s">
        <v>284</v>
      </c>
      <c r="B240" s="5" t="s">
        <v>728</v>
      </c>
      <c r="C240" s="5" t="s">
        <v>2</v>
      </c>
      <c r="D240" s="6">
        <f>SUBTOTAL(9,D241:D242)</f>
        <v>0</v>
      </c>
      <c r="E240" s="6">
        <f>SUBTOTAL(9,E241:E242)</f>
        <v>1904.4</v>
      </c>
      <c r="F240" s="6">
        <f t="shared" ref="F240:G240" si="93">SUBTOTAL(9,F241:F242)</f>
        <v>1904.4</v>
      </c>
      <c r="G240" s="6">
        <f t="shared" si="93"/>
        <v>1895.87</v>
      </c>
    </row>
    <row r="241" spans="1:7" s="1" customFormat="1" ht="31.5" x14ac:dyDescent="0.25">
      <c r="A241" s="15" t="s">
        <v>143</v>
      </c>
      <c r="B241" s="5" t="s">
        <v>728</v>
      </c>
      <c r="C241" s="5" t="s">
        <v>38</v>
      </c>
      <c r="D241" s="6">
        <f>ведомств.!G820</f>
        <v>0</v>
      </c>
      <c r="E241" s="6">
        <f>ведомств.!H820</f>
        <v>1604.4</v>
      </c>
      <c r="F241" s="6">
        <f>ведомств.!I820</f>
        <v>1604.4</v>
      </c>
      <c r="G241" s="6">
        <f>ведомств.!J820</f>
        <v>1603.37</v>
      </c>
    </row>
    <row r="242" spans="1:7" s="1" customFormat="1" ht="31.5" x14ac:dyDescent="0.25">
      <c r="A242" s="15" t="s">
        <v>63</v>
      </c>
      <c r="B242" s="5" t="s">
        <v>728</v>
      </c>
      <c r="C242" s="5" t="s">
        <v>8</v>
      </c>
      <c r="D242" s="6">
        <f>ведомств.!G199</f>
        <v>0</v>
      </c>
      <c r="E242" s="6">
        <f>ведомств.!H199</f>
        <v>300</v>
      </c>
      <c r="F242" s="6">
        <f>ведомств.!I199</f>
        <v>300</v>
      </c>
      <c r="G242" s="6">
        <f>ведомств.!J199</f>
        <v>292.5</v>
      </c>
    </row>
    <row r="243" spans="1:7" ht="31.5" x14ac:dyDescent="0.25">
      <c r="A243" s="23" t="s">
        <v>639</v>
      </c>
      <c r="B243" s="13" t="s">
        <v>545</v>
      </c>
      <c r="C243" s="13" t="s">
        <v>2</v>
      </c>
      <c r="D243" s="11">
        <f>D244+D247+D255+D280+D291</f>
        <v>104570.64599999999</v>
      </c>
      <c r="E243" s="11">
        <f>E244+E247+E255+E280+E291</f>
        <v>126451.178</v>
      </c>
      <c r="F243" s="11">
        <f t="shared" ref="F243:G243" si="94">F244+F247+F255+F280+F291</f>
        <v>126451.178</v>
      </c>
      <c r="G243" s="11">
        <f t="shared" si="94"/>
        <v>126451.178</v>
      </c>
    </row>
    <row r="244" spans="1:7" s="1" customFormat="1" ht="94.5" hidden="1" x14ac:dyDescent="0.25">
      <c r="A244" s="9" t="s">
        <v>432</v>
      </c>
      <c r="B244" s="5" t="s">
        <v>546</v>
      </c>
      <c r="C244" s="5" t="s">
        <v>2</v>
      </c>
      <c r="D244" s="6">
        <f>D245</f>
        <v>0</v>
      </c>
      <c r="E244" s="6">
        <f>E245</f>
        <v>0</v>
      </c>
      <c r="F244" s="6">
        <f t="shared" ref="F244:G245" si="95">F245</f>
        <v>0</v>
      </c>
      <c r="G244" s="6">
        <f t="shared" si="95"/>
        <v>0</v>
      </c>
    </row>
    <row r="245" spans="1:7" s="1" customFormat="1" ht="63" hidden="1" outlineLevel="1" x14ac:dyDescent="0.25">
      <c r="A245" s="7" t="s">
        <v>160</v>
      </c>
      <c r="B245" s="5" t="s">
        <v>337</v>
      </c>
      <c r="C245" s="5" t="s">
        <v>2</v>
      </c>
      <c r="D245" s="6">
        <f>D246</f>
        <v>0</v>
      </c>
      <c r="E245" s="6">
        <f>E246</f>
        <v>0</v>
      </c>
      <c r="F245" s="6">
        <f t="shared" si="95"/>
        <v>0</v>
      </c>
      <c r="G245" s="6">
        <f t="shared" si="95"/>
        <v>0</v>
      </c>
    </row>
    <row r="246" spans="1:7" s="1" customFormat="1" ht="31.5" hidden="1" x14ac:dyDescent="0.25">
      <c r="A246" s="7" t="s">
        <v>63</v>
      </c>
      <c r="B246" s="5" t="s">
        <v>337</v>
      </c>
      <c r="C246" s="5" t="s">
        <v>8</v>
      </c>
      <c r="D246" s="6">
        <f>ведомств.!G624</f>
        <v>0</v>
      </c>
      <c r="E246" s="6">
        <f>ведомств.!H624</f>
        <v>0</v>
      </c>
      <c r="F246" s="6">
        <f>ведомств.!I624</f>
        <v>0</v>
      </c>
      <c r="G246" s="6">
        <f>ведомств.!J624</f>
        <v>0</v>
      </c>
    </row>
    <row r="247" spans="1:7" ht="47.25" x14ac:dyDescent="0.25">
      <c r="A247" s="23" t="s">
        <v>433</v>
      </c>
      <c r="B247" s="13" t="s">
        <v>547</v>
      </c>
      <c r="C247" s="13" t="s">
        <v>2</v>
      </c>
      <c r="D247" s="11">
        <f>D248+D250+D252</f>
        <v>8110.9</v>
      </c>
      <c r="E247" s="11">
        <f>E248+E250+E252</f>
        <v>10593.869000000001</v>
      </c>
      <c r="F247" s="11">
        <f t="shared" ref="F247:G247" si="96">F248+F250+F252</f>
        <v>10593.869000000001</v>
      </c>
      <c r="G247" s="11">
        <f t="shared" si="96"/>
        <v>10593.869000000001</v>
      </c>
    </row>
    <row r="248" spans="1:7" ht="47.25" x14ac:dyDescent="0.25">
      <c r="A248" s="15" t="s">
        <v>152</v>
      </c>
      <c r="B248" s="5" t="s">
        <v>745</v>
      </c>
      <c r="C248" s="13" t="s">
        <v>2</v>
      </c>
      <c r="D248" s="11">
        <f>D249</f>
        <v>0</v>
      </c>
      <c r="E248" s="11">
        <f>E249</f>
        <v>50</v>
      </c>
      <c r="F248" s="11">
        <f t="shared" ref="F248:G248" si="97">F249</f>
        <v>50</v>
      </c>
      <c r="G248" s="11">
        <f t="shared" si="97"/>
        <v>50</v>
      </c>
    </row>
    <row r="249" spans="1:7" x14ac:dyDescent="0.25">
      <c r="A249" s="15" t="s">
        <v>119</v>
      </c>
      <c r="B249" s="5" t="s">
        <v>745</v>
      </c>
      <c r="C249" s="13" t="s">
        <v>34</v>
      </c>
      <c r="D249" s="11">
        <f>ведомств.!G571</f>
        <v>0</v>
      </c>
      <c r="E249" s="11">
        <f>ведомств.!H571</f>
        <v>50</v>
      </c>
      <c r="F249" s="11">
        <f>ведомств.!I571</f>
        <v>50</v>
      </c>
      <c r="G249" s="11">
        <f>ведомств.!J571</f>
        <v>50</v>
      </c>
    </row>
    <row r="250" spans="1:7" s="1" customFormat="1" ht="47.25" outlineLevel="1" x14ac:dyDescent="0.25">
      <c r="A250" s="7" t="s">
        <v>150</v>
      </c>
      <c r="B250" s="5" t="s">
        <v>327</v>
      </c>
      <c r="C250" s="5" t="s">
        <v>2</v>
      </c>
      <c r="D250" s="6">
        <f>SUM(D251)</f>
        <v>0</v>
      </c>
      <c r="E250" s="6">
        <f>SUM(E251)</f>
        <v>1262.306</v>
      </c>
      <c r="F250" s="6">
        <f t="shared" ref="F250:G250" si="98">SUM(F251)</f>
        <v>1262.306</v>
      </c>
      <c r="G250" s="6">
        <f t="shared" si="98"/>
        <v>1262.306</v>
      </c>
    </row>
    <row r="251" spans="1:7" s="1" customFormat="1" ht="63" x14ac:dyDescent="0.25">
      <c r="A251" s="7" t="s">
        <v>115</v>
      </c>
      <c r="B251" s="5" t="s">
        <v>327</v>
      </c>
      <c r="C251" s="5" t="s">
        <v>31</v>
      </c>
      <c r="D251" s="6">
        <f>ведомств.!G573</f>
        <v>0</v>
      </c>
      <c r="E251" s="6">
        <f>ведомств.!H573</f>
        <v>1262.306</v>
      </c>
      <c r="F251" s="6">
        <f>ведомств.!I573</f>
        <v>1262.306</v>
      </c>
      <c r="G251" s="6">
        <f>ведомств.!J573</f>
        <v>1262.306</v>
      </c>
    </row>
    <row r="252" spans="1:7" ht="47.25" outlineLevel="1" x14ac:dyDescent="0.25">
      <c r="A252" s="24" t="s">
        <v>151</v>
      </c>
      <c r="B252" s="13" t="s">
        <v>328</v>
      </c>
      <c r="C252" s="13" t="s">
        <v>2</v>
      </c>
      <c r="D252" s="11">
        <f>SUM(D253:D254)</f>
        <v>8110.9</v>
      </c>
      <c r="E252" s="11">
        <f>SUM(E253:E254)</f>
        <v>9281.5630000000001</v>
      </c>
      <c r="F252" s="11">
        <f t="shared" ref="F252:G252" si="99">SUM(F253:F254)</f>
        <v>9281.5630000000001</v>
      </c>
      <c r="G252" s="11">
        <f t="shared" si="99"/>
        <v>9281.5630000000001</v>
      </c>
    </row>
    <row r="253" spans="1:7" ht="63" x14ac:dyDescent="0.25">
      <c r="A253" s="24" t="s">
        <v>115</v>
      </c>
      <c r="B253" s="13" t="s">
        <v>328</v>
      </c>
      <c r="C253" s="13" t="s">
        <v>31</v>
      </c>
      <c r="D253" s="11">
        <f>ведомств.!G568</f>
        <v>8090.9</v>
      </c>
      <c r="E253" s="11">
        <f>ведомств.!H568</f>
        <v>8940.0280000000002</v>
      </c>
      <c r="F253" s="11">
        <f>ведомств.!I568</f>
        <v>8940.0280000000002</v>
      </c>
      <c r="G253" s="11">
        <f>ведомств.!J568</f>
        <v>8940.0280000000002</v>
      </c>
    </row>
    <row r="254" spans="1:7" outlineLevel="1" x14ac:dyDescent="0.25">
      <c r="A254" s="24" t="s">
        <v>119</v>
      </c>
      <c r="B254" s="13" t="s">
        <v>328</v>
      </c>
      <c r="C254" s="13" t="s">
        <v>34</v>
      </c>
      <c r="D254" s="11">
        <f>ведомств.!G569</f>
        <v>20</v>
      </c>
      <c r="E254" s="11">
        <f>ведомств.!H569</f>
        <v>341.53500000000003</v>
      </c>
      <c r="F254" s="11">
        <f>ведомств.!I569</f>
        <v>341.53500000000003</v>
      </c>
      <c r="G254" s="11">
        <f>ведомств.!J569</f>
        <v>341.53500000000003</v>
      </c>
    </row>
    <row r="255" spans="1:7" ht="47.25" outlineLevel="1" x14ac:dyDescent="0.25">
      <c r="A255" s="23" t="s">
        <v>434</v>
      </c>
      <c r="B255" s="13" t="s">
        <v>548</v>
      </c>
      <c r="C255" s="13" t="s">
        <v>2</v>
      </c>
      <c r="D255" s="11">
        <f>D256+D258+D260+D263+D273+D277+D275</f>
        <v>25290.546000000002</v>
      </c>
      <c r="E255" s="11">
        <f>E256+E258+E260+E263+E273+E277+E275</f>
        <v>28740.451999999997</v>
      </c>
      <c r="F255" s="11">
        <f t="shared" ref="F255:G255" si="100">F256+F258+F260+F263+F273+F277+F275</f>
        <v>28740.451999999997</v>
      </c>
      <c r="G255" s="11">
        <f t="shared" si="100"/>
        <v>28740.451999999997</v>
      </c>
    </row>
    <row r="256" spans="1:7" s="1" customFormat="1" ht="47.25" hidden="1" outlineLevel="1" x14ac:dyDescent="0.25">
      <c r="A256" s="7" t="s">
        <v>152</v>
      </c>
      <c r="B256" s="5" t="s">
        <v>329</v>
      </c>
      <c r="C256" s="5" t="s">
        <v>2</v>
      </c>
      <c r="D256" s="6">
        <f>D257</f>
        <v>0</v>
      </c>
      <c r="E256" s="6">
        <f>E257</f>
        <v>0</v>
      </c>
      <c r="F256" s="6">
        <f t="shared" ref="F256:G256" si="101">F257</f>
        <v>0</v>
      </c>
      <c r="G256" s="6">
        <f t="shared" si="101"/>
        <v>0</v>
      </c>
    </row>
    <row r="257" spans="1:7" s="1" customFormat="1" ht="31.5" hidden="1" outlineLevel="1" x14ac:dyDescent="0.25">
      <c r="A257" s="7" t="s">
        <v>63</v>
      </c>
      <c r="B257" s="5" t="s">
        <v>329</v>
      </c>
      <c r="C257" s="5" t="s">
        <v>8</v>
      </c>
      <c r="D257" s="6">
        <f>ведомств.!G575</f>
        <v>0</v>
      </c>
      <c r="E257" s="6">
        <f>ведомств.!H575</f>
        <v>0</v>
      </c>
      <c r="F257" s="6">
        <f>ведомств.!I575</f>
        <v>0</v>
      </c>
      <c r="G257" s="6">
        <f>ведомств.!J575</f>
        <v>0</v>
      </c>
    </row>
    <row r="258" spans="1:7" ht="47.25" outlineLevel="1" x14ac:dyDescent="0.25">
      <c r="A258" s="24" t="s">
        <v>435</v>
      </c>
      <c r="B258" s="13" t="s">
        <v>241</v>
      </c>
      <c r="C258" s="13" t="s">
        <v>2</v>
      </c>
      <c r="D258" s="11">
        <f>D259</f>
        <v>57.9</v>
      </c>
      <c r="E258" s="11">
        <f>E259</f>
        <v>27.42</v>
      </c>
      <c r="F258" s="11">
        <f t="shared" ref="F258:G258" si="102">F259</f>
        <v>27.42</v>
      </c>
      <c r="G258" s="11">
        <f t="shared" si="102"/>
        <v>27.42</v>
      </c>
    </row>
    <row r="259" spans="1:7" ht="31.5" outlineLevel="1" x14ac:dyDescent="0.25">
      <c r="A259" s="24" t="s">
        <v>63</v>
      </c>
      <c r="B259" s="13" t="s">
        <v>241</v>
      </c>
      <c r="C259" s="13" t="s">
        <v>8</v>
      </c>
      <c r="D259" s="11">
        <f>ведомств.!G578</f>
        <v>57.9</v>
      </c>
      <c r="E259" s="11">
        <f>ведомств.!H578</f>
        <v>27.42</v>
      </c>
      <c r="F259" s="11">
        <f>ведомств.!I578</f>
        <v>27.42</v>
      </c>
      <c r="G259" s="11">
        <f>ведомств.!J578</f>
        <v>27.42</v>
      </c>
    </row>
    <row r="260" spans="1:7" s="1" customFormat="1" ht="47.25" outlineLevel="1" x14ac:dyDescent="0.25">
      <c r="A260" s="7" t="s">
        <v>153</v>
      </c>
      <c r="B260" s="5" t="s">
        <v>330</v>
      </c>
      <c r="C260" s="5" t="s">
        <v>2</v>
      </c>
      <c r="D260" s="6">
        <f>SUM(D261:D262)</f>
        <v>0</v>
      </c>
      <c r="E260" s="6">
        <f>SUM(E261:E262)</f>
        <v>3256.172</v>
      </c>
      <c r="F260" s="6">
        <f t="shared" ref="F260:G260" si="103">SUM(F261:F262)</f>
        <v>3256.172</v>
      </c>
      <c r="G260" s="6">
        <f t="shared" si="103"/>
        <v>3256.172</v>
      </c>
    </row>
    <row r="261" spans="1:7" s="1" customFormat="1" outlineLevel="1" x14ac:dyDescent="0.25">
      <c r="A261" s="7" t="s">
        <v>635</v>
      </c>
      <c r="B261" s="5" t="s">
        <v>330</v>
      </c>
      <c r="C261" s="5" t="s">
        <v>30</v>
      </c>
      <c r="D261" s="6">
        <f>ведомств.!G580</f>
        <v>0</v>
      </c>
      <c r="E261" s="6">
        <f>ведомств.!H580</f>
        <v>2500.9</v>
      </c>
      <c r="F261" s="6">
        <f>ведомств.!I580</f>
        <v>2500.9</v>
      </c>
      <c r="G261" s="6">
        <f>ведомств.!J580</f>
        <v>2500.9</v>
      </c>
    </row>
    <row r="262" spans="1:7" s="1" customFormat="1" ht="47.25" outlineLevel="1" x14ac:dyDescent="0.25">
      <c r="A262" s="4" t="s">
        <v>243</v>
      </c>
      <c r="B262" s="5" t="s">
        <v>330</v>
      </c>
      <c r="C262" s="5" t="s">
        <v>242</v>
      </c>
      <c r="D262" s="6">
        <f>ведомств.!G581</f>
        <v>0</v>
      </c>
      <c r="E262" s="6">
        <f>ведомств.!H581</f>
        <v>755.27200000000005</v>
      </c>
      <c r="F262" s="6">
        <f>ведомств.!I581</f>
        <v>755.27200000000005</v>
      </c>
      <c r="G262" s="6">
        <f>ведомств.!J581</f>
        <v>755.27200000000005</v>
      </c>
    </row>
    <row r="263" spans="1:7" ht="63" x14ac:dyDescent="0.25">
      <c r="A263" s="24" t="s">
        <v>154</v>
      </c>
      <c r="B263" s="13" t="s">
        <v>331</v>
      </c>
      <c r="C263" s="13" t="s">
        <v>2</v>
      </c>
      <c r="D263" s="11">
        <f>SUM(D264:D272)</f>
        <v>25232.646000000001</v>
      </c>
      <c r="E263" s="11">
        <f>SUM(E264:E272)</f>
        <v>25314.429999999997</v>
      </c>
      <c r="F263" s="11">
        <f t="shared" ref="F263:G263" si="104">SUM(F264:F272)</f>
        <v>25314.429999999997</v>
      </c>
      <c r="G263" s="11">
        <f t="shared" si="104"/>
        <v>25314.429999999997</v>
      </c>
    </row>
    <row r="264" spans="1:7" outlineLevel="1" x14ac:dyDescent="0.25">
      <c r="A264" s="24" t="s">
        <v>696</v>
      </c>
      <c r="B264" s="13" t="s">
        <v>331</v>
      </c>
      <c r="C264" s="13" t="s">
        <v>30</v>
      </c>
      <c r="D264" s="11">
        <f>ведомств.!G583</f>
        <v>17608.2</v>
      </c>
      <c r="E264" s="11">
        <f>ведомств.!H583</f>
        <v>16826.679</v>
      </c>
      <c r="F264" s="11">
        <f>ведомств.!I583</f>
        <v>16826.679</v>
      </c>
      <c r="G264" s="11">
        <f>ведомств.!J583</f>
        <v>16826.679</v>
      </c>
    </row>
    <row r="265" spans="1:7" ht="31.5" x14ac:dyDescent="0.25">
      <c r="A265" s="24" t="s">
        <v>693</v>
      </c>
      <c r="B265" s="13" t="s">
        <v>331</v>
      </c>
      <c r="C265" s="13" t="s">
        <v>33</v>
      </c>
      <c r="D265" s="11">
        <f>ведомств.!G584</f>
        <v>20</v>
      </c>
      <c r="E265" s="11">
        <f>ведомств.!H584</f>
        <v>592.88699999999994</v>
      </c>
      <c r="F265" s="11">
        <f>ведомств.!I584</f>
        <v>592.88699999999994</v>
      </c>
      <c r="G265" s="11">
        <f>ведомств.!J584</f>
        <v>592.88699999999994</v>
      </c>
    </row>
    <row r="266" spans="1:7" ht="47.25" x14ac:dyDescent="0.25">
      <c r="A266" s="15" t="s">
        <v>694</v>
      </c>
      <c r="B266" s="13" t="s">
        <v>331</v>
      </c>
      <c r="C266" s="13" t="s">
        <v>242</v>
      </c>
      <c r="D266" s="11">
        <f>ведомств.!G585</f>
        <v>5317.6459999999997</v>
      </c>
      <c r="E266" s="11">
        <f>ведомств.!H585</f>
        <v>5193.1819999999998</v>
      </c>
      <c r="F266" s="11">
        <f>ведомств.!I585</f>
        <v>5193.1819999999998</v>
      </c>
      <c r="G266" s="11">
        <f>ведомств.!J585</f>
        <v>5193.1819999999998</v>
      </c>
    </row>
    <row r="267" spans="1:7" ht="31.5" outlineLevel="1" x14ac:dyDescent="0.25">
      <c r="A267" s="24" t="s">
        <v>65</v>
      </c>
      <c r="B267" s="13" t="s">
        <v>331</v>
      </c>
      <c r="C267" s="13" t="s">
        <v>9</v>
      </c>
      <c r="D267" s="11">
        <f>ведомств.!G586</f>
        <v>289.2</v>
      </c>
      <c r="E267" s="11">
        <f>ведомств.!H586</f>
        <v>244.69800000000001</v>
      </c>
      <c r="F267" s="11">
        <f>ведомств.!I586</f>
        <v>244.69800000000001</v>
      </c>
      <c r="G267" s="11">
        <f>ведомств.!J586</f>
        <v>244.69800000000001</v>
      </c>
    </row>
    <row r="268" spans="1:7" ht="31.5" x14ac:dyDescent="0.25">
      <c r="A268" s="24" t="s">
        <v>63</v>
      </c>
      <c r="B268" s="13" t="s">
        <v>331</v>
      </c>
      <c r="C268" s="13" t="s">
        <v>8</v>
      </c>
      <c r="D268" s="11">
        <f>ведомств.!G587</f>
        <v>1969.6</v>
      </c>
      <c r="E268" s="11">
        <f>ведомств.!H587</f>
        <v>2200.029</v>
      </c>
      <c r="F268" s="11">
        <f>ведомств.!I587</f>
        <v>2200.029</v>
      </c>
      <c r="G268" s="11">
        <f>ведомств.!J587</f>
        <v>2200.029</v>
      </c>
    </row>
    <row r="269" spans="1:7" outlineLevel="1" x14ac:dyDescent="0.25">
      <c r="A269" s="24" t="s">
        <v>83</v>
      </c>
      <c r="B269" s="13" t="s">
        <v>331</v>
      </c>
      <c r="C269" s="13" t="s">
        <v>18</v>
      </c>
      <c r="D269" s="11">
        <f>ведомств.!G588</f>
        <v>0</v>
      </c>
      <c r="E269" s="11">
        <f>ведомств.!H588</f>
        <v>152.529</v>
      </c>
      <c r="F269" s="11">
        <f>ведомств.!I588</f>
        <v>152.529</v>
      </c>
      <c r="G269" s="11">
        <f>ведомств.!J588</f>
        <v>152.529</v>
      </c>
    </row>
    <row r="270" spans="1:7" ht="78.75" outlineLevel="1" x14ac:dyDescent="0.25">
      <c r="A270" s="4" t="s">
        <v>738</v>
      </c>
      <c r="B270" s="5" t="s">
        <v>331</v>
      </c>
      <c r="C270" s="5" t="s">
        <v>45</v>
      </c>
      <c r="D270" s="11">
        <f>ведомств.!G589</f>
        <v>0</v>
      </c>
      <c r="E270" s="11">
        <f>ведомств.!H589</f>
        <v>14.718999999999999</v>
      </c>
      <c r="F270" s="11">
        <f>ведомств.!I589</f>
        <v>14.718999999999999</v>
      </c>
      <c r="G270" s="11">
        <f>ведомств.!J589</f>
        <v>14.718999999999999</v>
      </c>
    </row>
    <row r="271" spans="1:7" ht="31.5" x14ac:dyDescent="0.25">
      <c r="A271" s="24" t="s">
        <v>66</v>
      </c>
      <c r="B271" s="13" t="s">
        <v>331</v>
      </c>
      <c r="C271" s="13" t="s">
        <v>10</v>
      </c>
      <c r="D271" s="11">
        <f>ведомств.!G590</f>
        <v>24</v>
      </c>
      <c r="E271" s="11">
        <f>ведомств.!H590</f>
        <v>21.442</v>
      </c>
      <c r="F271" s="11">
        <f>ведомств.!I590</f>
        <v>21.442</v>
      </c>
      <c r="G271" s="11">
        <f>ведомств.!J590</f>
        <v>21.442</v>
      </c>
    </row>
    <row r="272" spans="1:7" outlineLevel="1" x14ac:dyDescent="0.25">
      <c r="A272" s="24" t="s">
        <v>120</v>
      </c>
      <c r="B272" s="13" t="s">
        <v>331</v>
      </c>
      <c r="C272" s="13" t="s">
        <v>35</v>
      </c>
      <c r="D272" s="11">
        <f>ведомств.!G591</f>
        <v>4</v>
      </c>
      <c r="E272" s="11">
        <f>ведомств.!H591</f>
        <v>68.265000000000001</v>
      </c>
      <c r="F272" s="11">
        <f>ведомств.!I591</f>
        <v>68.265000000000001</v>
      </c>
      <c r="G272" s="11">
        <f>ведомств.!J591</f>
        <v>68.265000000000001</v>
      </c>
    </row>
    <row r="273" spans="1:7" s="1" customFormat="1" ht="47.25" outlineLevel="1" x14ac:dyDescent="0.25">
      <c r="A273" s="7" t="s">
        <v>155</v>
      </c>
      <c r="B273" s="5" t="s">
        <v>332</v>
      </c>
      <c r="C273" s="5" t="s">
        <v>2</v>
      </c>
      <c r="D273" s="6">
        <f>D274</f>
        <v>0</v>
      </c>
      <c r="E273" s="6">
        <f>E274</f>
        <v>21.99</v>
      </c>
      <c r="F273" s="6">
        <f t="shared" ref="F273:G273" si="105">F274</f>
        <v>21.99</v>
      </c>
      <c r="G273" s="6">
        <f t="shared" si="105"/>
        <v>21.99</v>
      </c>
    </row>
    <row r="274" spans="1:7" s="1" customFormat="1" ht="31.5" outlineLevel="1" x14ac:dyDescent="0.25">
      <c r="A274" s="7" t="s">
        <v>63</v>
      </c>
      <c r="B274" s="5" t="s">
        <v>332</v>
      </c>
      <c r="C274" s="5" t="s">
        <v>8</v>
      </c>
      <c r="D274" s="6">
        <f>ведомств.!G593</f>
        <v>0</v>
      </c>
      <c r="E274" s="6">
        <f>ведомств.!H593</f>
        <v>21.99</v>
      </c>
      <c r="F274" s="6">
        <f>ведомств.!I593</f>
        <v>21.99</v>
      </c>
      <c r="G274" s="6">
        <f>ведомств.!J593</f>
        <v>21.99</v>
      </c>
    </row>
    <row r="275" spans="1:7" s="1" customFormat="1" ht="31.5" outlineLevel="1" x14ac:dyDescent="0.25">
      <c r="A275" s="15" t="s">
        <v>786</v>
      </c>
      <c r="B275" s="13" t="s">
        <v>785</v>
      </c>
      <c r="C275" s="13" t="s">
        <v>2</v>
      </c>
      <c r="D275" s="6">
        <f>D276</f>
        <v>0</v>
      </c>
      <c r="E275" s="6">
        <f>E276</f>
        <v>20.440000000000001</v>
      </c>
      <c r="F275" s="6">
        <f t="shared" ref="F275:G275" si="106">F276</f>
        <v>20.440000000000001</v>
      </c>
      <c r="G275" s="6">
        <f t="shared" si="106"/>
        <v>20.440000000000001</v>
      </c>
    </row>
    <row r="276" spans="1:7" s="1" customFormat="1" ht="31.5" outlineLevel="1" x14ac:dyDescent="0.25">
      <c r="A276" s="4" t="s">
        <v>65</v>
      </c>
      <c r="B276" s="5" t="s">
        <v>785</v>
      </c>
      <c r="C276" s="5" t="s">
        <v>9</v>
      </c>
      <c r="D276" s="6">
        <f>ведомств.!G595</f>
        <v>0</v>
      </c>
      <c r="E276" s="6">
        <f>ведомств.!H595</f>
        <v>20.440000000000001</v>
      </c>
      <c r="F276" s="6">
        <f>ведомств.!I595</f>
        <v>20.440000000000001</v>
      </c>
      <c r="G276" s="6">
        <f>ведомств.!J595</f>
        <v>20.440000000000001</v>
      </c>
    </row>
    <row r="277" spans="1:7" s="1" customFormat="1" ht="47.25" outlineLevel="1" x14ac:dyDescent="0.25">
      <c r="A277" s="15" t="s">
        <v>747</v>
      </c>
      <c r="B277" s="5" t="s">
        <v>746</v>
      </c>
      <c r="C277" s="13" t="s">
        <v>2</v>
      </c>
      <c r="D277" s="6">
        <f>SUM(D278:D279)</f>
        <v>0</v>
      </c>
      <c r="E277" s="6">
        <f>SUM(E278:E279)</f>
        <v>100</v>
      </c>
      <c r="F277" s="6">
        <f t="shared" ref="F277:G277" si="107">SUM(F278:F279)</f>
        <v>100</v>
      </c>
      <c r="G277" s="6">
        <f t="shared" si="107"/>
        <v>100</v>
      </c>
    </row>
    <row r="278" spans="1:7" s="1" customFormat="1" ht="31.5" outlineLevel="1" x14ac:dyDescent="0.25">
      <c r="A278" s="15" t="s">
        <v>65</v>
      </c>
      <c r="B278" s="5" t="s">
        <v>746</v>
      </c>
      <c r="C278" s="13" t="s">
        <v>9</v>
      </c>
      <c r="D278" s="6">
        <f>ведомств.!G597</f>
        <v>0</v>
      </c>
      <c r="E278" s="6">
        <f>ведомств.!H597</f>
        <v>39.200000000000003</v>
      </c>
      <c r="F278" s="6">
        <f>ведомств.!I597</f>
        <v>39.200000000000003</v>
      </c>
      <c r="G278" s="6">
        <f>ведомств.!J597</f>
        <v>39.200000000000003</v>
      </c>
    </row>
    <row r="279" spans="1:7" s="1" customFormat="1" ht="31.5" outlineLevel="1" x14ac:dyDescent="0.25">
      <c r="A279" s="15" t="s">
        <v>63</v>
      </c>
      <c r="B279" s="5" t="s">
        <v>746</v>
      </c>
      <c r="C279" s="13" t="s">
        <v>8</v>
      </c>
      <c r="D279" s="6">
        <f>ведомств.!G598</f>
        <v>0</v>
      </c>
      <c r="E279" s="6">
        <f>ведомств.!H598</f>
        <v>60.8</v>
      </c>
      <c r="F279" s="6">
        <f>ведомств.!I598</f>
        <v>60.8</v>
      </c>
      <c r="G279" s="6">
        <f>ведомств.!J598</f>
        <v>60.8</v>
      </c>
    </row>
    <row r="280" spans="1:7" ht="63" outlineLevel="1" x14ac:dyDescent="0.25">
      <c r="A280" s="23" t="s">
        <v>436</v>
      </c>
      <c r="B280" s="13" t="s">
        <v>549</v>
      </c>
      <c r="C280" s="13" t="s">
        <v>2</v>
      </c>
      <c r="D280" s="11">
        <f>D281+D283+D285+D289</f>
        <v>54552.5</v>
      </c>
      <c r="E280" s="11">
        <f>E281+E283+E285+E289</f>
        <v>67770.486000000004</v>
      </c>
      <c r="F280" s="11">
        <f t="shared" ref="F280:G280" si="108">F281+F283+F285+F289</f>
        <v>67770.486000000004</v>
      </c>
      <c r="G280" s="11">
        <f t="shared" si="108"/>
        <v>67770.486000000004</v>
      </c>
    </row>
    <row r="281" spans="1:7" s="1" customFormat="1" ht="47.25" x14ac:dyDescent="0.25">
      <c r="A281" s="7" t="s">
        <v>152</v>
      </c>
      <c r="B281" s="5" t="s">
        <v>333</v>
      </c>
      <c r="C281" s="5" t="s">
        <v>2</v>
      </c>
      <c r="D281" s="6">
        <f>D282</f>
        <v>0</v>
      </c>
      <c r="E281" s="6">
        <f>E282</f>
        <v>100</v>
      </c>
      <c r="F281" s="6">
        <f t="shared" ref="F281:G281" si="109">F282</f>
        <v>100</v>
      </c>
      <c r="G281" s="6">
        <f t="shared" si="109"/>
        <v>100</v>
      </c>
    </row>
    <row r="282" spans="1:7" s="1" customFormat="1" outlineLevel="1" x14ac:dyDescent="0.25">
      <c r="A282" s="7" t="s">
        <v>119</v>
      </c>
      <c r="B282" s="5" t="s">
        <v>333</v>
      </c>
      <c r="C282" s="5" t="s">
        <v>34</v>
      </c>
      <c r="D282" s="6">
        <f>ведомств.!G605</f>
        <v>0</v>
      </c>
      <c r="E282" s="6">
        <f>ведомств.!H605</f>
        <v>100</v>
      </c>
      <c r="F282" s="6">
        <f>ведомств.!I605</f>
        <v>100</v>
      </c>
      <c r="G282" s="6">
        <f>ведомств.!J605</f>
        <v>100</v>
      </c>
    </row>
    <row r="283" spans="1:7" s="1" customFormat="1" ht="47.25" x14ac:dyDescent="0.25">
      <c r="A283" s="7" t="s">
        <v>156</v>
      </c>
      <c r="B283" s="5" t="s">
        <v>334</v>
      </c>
      <c r="C283" s="5" t="s">
        <v>2</v>
      </c>
      <c r="D283" s="6">
        <f>D284</f>
        <v>0</v>
      </c>
      <c r="E283" s="6">
        <f>E284</f>
        <v>7925.3519999999999</v>
      </c>
      <c r="F283" s="6">
        <f t="shared" ref="F283:G283" si="110">F284</f>
        <v>7925.3519999999999</v>
      </c>
      <c r="G283" s="6">
        <f t="shared" si="110"/>
        <v>7925.3519999999999</v>
      </c>
    </row>
    <row r="284" spans="1:7" s="1" customFormat="1" ht="63" outlineLevel="1" x14ac:dyDescent="0.25">
      <c r="A284" s="7" t="s">
        <v>115</v>
      </c>
      <c r="B284" s="5" t="s">
        <v>334</v>
      </c>
      <c r="C284" s="5" t="s">
        <v>31</v>
      </c>
      <c r="D284" s="6">
        <f>ведомств.!G607</f>
        <v>0</v>
      </c>
      <c r="E284" s="6">
        <f>ведомств.!H607</f>
        <v>7925.3519999999999</v>
      </c>
      <c r="F284" s="6">
        <f>ведомств.!I607</f>
        <v>7925.3519999999999</v>
      </c>
      <c r="G284" s="6">
        <f>ведомств.!J607</f>
        <v>7925.3519999999999</v>
      </c>
    </row>
    <row r="285" spans="1:7" ht="63" x14ac:dyDescent="0.25">
      <c r="A285" s="24" t="s">
        <v>157</v>
      </c>
      <c r="B285" s="13" t="s">
        <v>335</v>
      </c>
      <c r="C285" s="13" t="s">
        <v>2</v>
      </c>
      <c r="D285" s="11">
        <f>SUM(D286:D288)</f>
        <v>54552.5</v>
      </c>
      <c r="E285" s="11">
        <f>SUM(E286:E288)</f>
        <v>59695.133999999998</v>
      </c>
      <c r="F285" s="11">
        <f t="shared" ref="F285:G285" si="111">SUM(F286:F288)</f>
        <v>59695.133999999998</v>
      </c>
      <c r="G285" s="11">
        <f t="shared" si="111"/>
        <v>59695.133999999998</v>
      </c>
    </row>
    <row r="286" spans="1:7" outlineLevel="1" x14ac:dyDescent="0.25">
      <c r="A286" s="24" t="s">
        <v>83</v>
      </c>
      <c r="B286" s="13" t="s">
        <v>335</v>
      </c>
      <c r="C286" s="13" t="s">
        <v>18</v>
      </c>
      <c r="D286" s="11">
        <f>ведомств.!G609</f>
        <v>0</v>
      </c>
      <c r="E286" s="11">
        <f>ведомств.!H609</f>
        <v>2035.087</v>
      </c>
      <c r="F286" s="11">
        <f>ведомств.!I609</f>
        <v>2035.087</v>
      </c>
      <c r="G286" s="11">
        <f>ведомств.!J609</f>
        <v>2035.087</v>
      </c>
    </row>
    <row r="287" spans="1:7" ht="63" x14ac:dyDescent="0.25">
      <c r="A287" s="24" t="s">
        <v>115</v>
      </c>
      <c r="B287" s="13" t="s">
        <v>335</v>
      </c>
      <c r="C287" s="13" t="s">
        <v>31</v>
      </c>
      <c r="D287" s="11">
        <f>ведомств.!G610</f>
        <v>54512.5</v>
      </c>
      <c r="E287" s="11">
        <f>ведомств.!H610</f>
        <v>55647.608</v>
      </c>
      <c r="F287" s="11">
        <f>ведомств.!I610</f>
        <v>55647.608</v>
      </c>
      <c r="G287" s="11">
        <f>ведомств.!J610</f>
        <v>55647.608</v>
      </c>
    </row>
    <row r="288" spans="1:7" outlineLevel="1" x14ac:dyDescent="0.25">
      <c r="A288" s="24" t="s">
        <v>119</v>
      </c>
      <c r="B288" s="13" t="s">
        <v>335</v>
      </c>
      <c r="C288" s="13" t="s">
        <v>34</v>
      </c>
      <c r="D288" s="11">
        <f>ведомств.!G611</f>
        <v>40</v>
      </c>
      <c r="E288" s="11">
        <f>ведомств.!H611</f>
        <v>2012.4390000000001</v>
      </c>
      <c r="F288" s="11">
        <f>ведомств.!I611</f>
        <v>2012.4390000000001</v>
      </c>
      <c r="G288" s="11">
        <f>ведомств.!J611</f>
        <v>2012.4390000000001</v>
      </c>
    </row>
    <row r="289" spans="1:7" s="1" customFormat="1" ht="63" outlineLevel="1" x14ac:dyDescent="0.25">
      <c r="A289" s="7" t="s">
        <v>158</v>
      </c>
      <c r="B289" s="5" t="s">
        <v>336</v>
      </c>
      <c r="C289" s="5" t="s">
        <v>2</v>
      </c>
      <c r="D289" s="6">
        <f>ведомств.!G612</f>
        <v>0</v>
      </c>
      <c r="E289" s="6">
        <f>ведомств.!H612</f>
        <v>50</v>
      </c>
      <c r="F289" s="6">
        <f>ведомств.!I612</f>
        <v>50</v>
      </c>
      <c r="G289" s="6">
        <f>ведомств.!J612</f>
        <v>50</v>
      </c>
    </row>
    <row r="290" spans="1:7" s="1" customFormat="1" outlineLevel="1" x14ac:dyDescent="0.25">
      <c r="A290" s="7" t="s">
        <v>119</v>
      </c>
      <c r="B290" s="5" t="s">
        <v>336</v>
      </c>
      <c r="C290" s="5" t="s">
        <v>34</v>
      </c>
      <c r="D290" s="6">
        <f>ведомств.!G613</f>
        <v>0</v>
      </c>
      <c r="E290" s="6">
        <f>ведомств.!H613</f>
        <v>50</v>
      </c>
      <c r="F290" s="6">
        <f>ведомств.!I613</f>
        <v>50</v>
      </c>
      <c r="G290" s="6">
        <f>ведомств.!J613</f>
        <v>50</v>
      </c>
    </row>
    <row r="291" spans="1:7" ht="63" outlineLevel="1" x14ac:dyDescent="0.25">
      <c r="A291" s="23" t="s">
        <v>437</v>
      </c>
      <c r="B291" s="13" t="s">
        <v>550</v>
      </c>
      <c r="C291" s="13" t="s">
        <v>2</v>
      </c>
      <c r="D291" s="11">
        <f>D292+D294+D296+D299+D308+D310</f>
        <v>16616.699999999997</v>
      </c>
      <c r="E291" s="11">
        <f>E292+E294+E296+E299+E308+E310</f>
        <v>19346.371000000003</v>
      </c>
      <c r="F291" s="11">
        <f t="shared" ref="F291:G291" si="112">F292+F294+F296+F299+F308+F310</f>
        <v>19346.371000000003</v>
      </c>
      <c r="G291" s="11">
        <f t="shared" si="112"/>
        <v>19346.371000000003</v>
      </c>
    </row>
    <row r="292" spans="1:7" s="1" customFormat="1" ht="141.75" hidden="1" outlineLevel="1" x14ac:dyDescent="0.25">
      <c r="A292" s="7" t="s">
        <v>123</v>
      </c>
      <c r="B292" s="5" t="s">
        <v>324</v>
      </c>
      <c r="C292" s="5" t="s">
        <v>2</v>
      </c>
      <c r="D292" s="6">
        <f>D293</f>
        <v>0</v>
      </c>
      <c r="E292" s="6">
        <f>E293</f>
        <v>0</v>
      </c>
      <c r="F292" s="6">
        <f t="shared" ref="F292:G292" si="113">F293</f>
        <v>0</v>
      </c>
      <c r="G292" s="6">
        <f t="shared" si="113"/>
        <v>0</v>
      </c>
    </row>
    <row r="293" spans="1:7" s="1" customFormat="1" ht="31.5" hidden="1" outlineLevel="1" x14ac:dyDescent="0.25">
      <c r="A293" s="7" t="s">
        <v>118</v>
      </c>
      <c r="B293" s="5" t="s">
        <v>324</v>
      </c>
      <c r="C293" s="5" t="s">
        <v>33</v>
      </c>
      <c r="D293" s="6">
        <f>ведомств.!G529</f>
        <v>0</v>
      </c>
      <c r="E293" s="6">
        <f>ведомств.!H529</f>
        <v>0</v>
      </c>
      <c r="F293" s="6">
        <f>ведомств.!I529</f>
        <v>0</v>
      </c>
      <c r="G293" s="6">
        <f>ведомств.!J529</f>
        <v>0</v>
      </c>
    </row>
    <row r="294" spans="1:7" s="1" customFormat="1" ht="47.25" outlineLevel="1" x14ac:dyDescent="0.25">
      <c r="A294" s="15" t="s">
        <v>152</v>
      </c>
      <c r="B294" s="5" t="s">
        <v>739</v>
      </c>
      <c r="C294" s="5" t="s">
        <v>2</v>
      </c>
      <c r="D294" s="6">
        <f>D295</f>
        <v>0</v>
      </c>
      <c r="E294" s="6">
        <f>E295</f>
        <v>75</v>
      </c>
      <c r="F294" s="6">
        <f t="shared" ref="F294:G294" si="114">F295</f>
        <v>75</v>
      </c>
      <c r="G294" s="6">
        <f t="shared" si="114"/>
        <v>75</v>
      </c>
    </row>
    <row r="295" spans="1:7" s="1" customFormat="1" ht="31.5" outlineLevel="1" x14ac:dyDescent="0.25">
      <c r="A295" s="15" t="s">
        <v>63</v>
      </c>
      <c r="B295" s="5" t="s">
        <v>739</v>
      </c>
      <c r="C295" s="5" t="s">
        <v>8</v>
      </c>
      <c r="D295" s="6">
        <f>ведомств.!G549</f>
        <v>0</v>
      </c>
      <c r="E295" s="6">
        <f>ведомств.!H549</f>
        <v>75</v>
      </c>
      <c r="F295" s="6">
        <f>ведомств.!I549</f>
        <v>75</v>
      </c>
      <c r="G295" s="6">
        <f>ведомств.!J549</f>
        <v>75</v>
      </c>
    </row>
    <row r="296" spans="1:7" s="1" customFormat="1" ht="47.25" outlineLevel="1" x14ac:dyDescent="0.25">
      <c r="A296" s="7" t="s">
        <v>147</v>
      </c>
      <c r="B296" s="5" t="s">
        <v>325</v>
      </c>
      <c r="C296" s="5" t="s">
        <v>2</v>
      </c>
      <c r="D296" s="6">
        <f>SUM(D297:D298)</f>
        <v>0</v>
      </c>
      <c r="E296" s="6">
        <f>SUM(E297:E298)</f>
        <v>740.7</v>
      </c>
      <c r="F296" s="6">
        <f t="shared" ref="F296:G296" si="115">SUM(F297:F298)</f>
        <v>740.7</v>
      </c>
      <c r="G296" s="6">
        <f t="shared" si="115"/>
        <v>740.7</v>
      </c>
    </row>
    <row r="297" spans="1:7" s="1" customFormat="1" x14ac:dyDescent="0.25">
      <c r="A297" s="7" t="s">
        <v>635</v>
      </c>
      <c r="B297" s="5" t="s">
        <v>325</v>
      </c>
      <c r="C297" s="5" t="s">
        <v>30</v>
      </c>
      <c r="D297" s="6">
        <f>ведомств.!G551</f>
        <v>0</v>
      </c>
      <c r="E297" s="6">
        <f>ведомств.!H551</f>
        <v>568.9</v>
      </c>
      <c r="F297" s="6">
        <f>ведомств.!I551</f>
        <v>568.9</v>
      </c>
      <c r="G297" s="6">
        <f>ведомств.!J551</f>
        <v>568.9</v>
      </c>
    </row>
    <row r="298" spans="1:7" s="1" customFormat="1" ht="47.25" x14ac:dyDescent="0.25">
      <c r="A298" s="4" t="s">
        <v>243</v>
      </c>
      <c r="B298" s="5" t="s">
        <v>325</v>
      </c>
      <c r="C298" s="5" t="s">
        <v>242</v>
      </c>
      <c r="D298" s="6">
        <f>ведомств.!G552</f>
        <v>0</v>
      </c>
      <c r="E298" s="6">
        <f>ведомств.!H552</f>
        <v>171.8</v>
      </c>
      <c r="F298" s="6">
        <f>ведомств.!I552</f>
        <v>171.8</v>
      </c>
      <c r="G298" s="6">
        <f>ведомств.!J552</f>
        <v>171.8</v>
      </c>
    </row>
    <row r="299" spans="1:7" ht="63" outlineLevel="1" x14ac:dyDescent="0.25">
      <c r="A299" s="24" t="s">
        <v>148</v>
      </c>
      <c r="B299" s="13" t="s">
        <v>326</v>
      </c>
      <c r="C299" s="13" t="s">
        <v>2</v>
      </c>
      <c r="D299" s="11">
        <f>SUM(D300:D307)</f>
        <v>16616.699999999997</v>
      </c>
      <c r="E299" s="11">
        <f>SUM(E300:E307)</f>
        <v>18495.771000000001</v>
      </c>
      <c r="F299" s="11">
        <f t="shared" ref="F299:G299" si="116">SUM(F300:F307)</f>
        <v>18495.771000000001</v>
      </c>
      <c r="G299" s="11">
        <f t="shared" si="116"/>
        <v>18495.771000000001</v>
      </c>
    </row>
    <row r="300" spans="1:7" x14ac:dyDescent="0.25">
      <c r="A300" s="24" t="s">
        <v>696</v>
      </c>
      <c r="B300" s="13" t="s">
        <v>326</v>
      </c>
      <c r="C300" s="13" t="s">
        <v>30</v>
      </c>
      <c r="D300" s="11">
        <f>ведомств.!G540</f>
        <v>11952.6</v>
      </c>
      <c r="E300" s="11">
        <f>ведомств.!H540</f>
        <v>12577.349</v>
      </c>
      <c r="F300" s="11">
        <f>ведомств.!I540</f>
        <v>12577.349</v>
      </c>
      <c r="G300" s="11">
        <f>ведомств.!J540</f>
        <v>12577.349</v>
      </c>
    </row>
    <row r="301" spans="1:7" ht="31.5" outlineLevel="1" x14ac:dyDescent="0.25">
      <c r="A301" s="24" t="s">
        <v>693</v>
      </c>
      <c r="B301" s="13" t="s">
        <v>326</v>
      </c>
      <c r="C301" s="13" t="s">
        <v>33</v>
      </c>
      <c r="D301" s="11">
        <f>ведомств.!G541</f>
        <v>40</v>
      </c>
      <c r="E301" s="11">
        <f>ведомств.!H541</f>
        <v>177.541</v>
      </c>
      <c r="F301" s="11">
        <f>ведомств.!I541</f>
        <v>177.541</v>
      </c>
      <c r="G301" s="11">
        <f>ведомств.!J541</f>
        <v>177.541</v>
      </c>
    </row>
    <row r="302" spans="1:7" ht="47.25" outlineLevel="1" x14ac:dyDescent="0.25">
      <c r="A302" s="15" t="s">
        <v>694</v>
      </c>
      <c r="B302" s="13" t="s">
        <v>326</v>
      </c>
      <c r="C302" s="13" t="s">
        <v>242</v>
      </c>
      <c r="D302" s="11">
        <f>ведомств.!G542</f>
        <v>3609.7</v>
      </c>
      <c r="E302" s="11">
        <f>ведомств.!H542</f>
        <v>3800.835</v>
      </c>
      <c r="F302" s="11">
        <f>ведомств.!I542</f>
        <v>3800.835</v>
      </c>
      <c r="G302" s="11">
        <f>ведомств.!J542</f>
        <v>3800.835</v>
      </c>
    </row>
    <row r="303" spans="1:7" ht="31.5" x14ac:dyDescent="0.25">
      <c r="A303" s="24" t="s">
        <v>65</v>
      </c>
      <c r="B303" s="13" t="s">
        <v>326</v>
      </c>
      <c r="C303" s="13" t="s">
        <v>9</v>
      </c>
      <c r="D303" s="11">
        <f>ведомств.!G543</f>
        <v>74.400000000000006</v>
      </c>
      <c r="E303" s="11">
        <f>ведомств.!H543</f>
        <v>67.266000000000005</v>
      </c>
      <c r="F303" s="11">
        <f>ведомств.!I543</f>
        <v>67.266000000000005</v>
      </c>
      <c r="G303" s="11">
        <f>ведомств.!J543</f>
        <v>67.266000000000005</v>
      </c>
    </row>
    <row r="304" spans="1:7" ht="31.5" outlineLevel="1" x14ac:dyDescent="0.25">
      <c r="A304" s="24" t="s">
        <v>63</v>
      </c>
      <c r="B304" s="13" t="s">
        <v>326</v>
      </c>
      <c r="C304" s="13" t="s">
        <v>8</v>
      </c>
      <c r="D304" s="11">
        <f>ведомств.!G544</f>
        <v>870.8</v>
      </c>
      <c r="E304" s="11">
        <f>ведомств.!H544</f>
        <v>1787.223</v>
      </c>
      <c r="F304" s="11">
        <f>ведомств.!I544</f>
        <v>1787.223</v>
      </c>
      <c r="G304" s="11">
        <f>ведомств.!J544</f>
        <v>1787.223</v>
      </c>
    </row>
    <row r="305" spans="1:7" ht="78.75" outlineLevel="1" x14ac:dyDescent="0.25">
      <c r="A305" s="15" t="s">
        <v>738</v>
      </c>
      <c r="B305" s="13" t="s">
        <v>326</v>
      </c>
      <c r="C305" s="13" t="s">
        <v>45</v>
      </c>
      <c r="D305" s="11">
        <f>ведомств.!G545</f>
        <v>0</v>
      </c>
      <c r="E305" s="11">
        <f>ведомств.!H545</f>
        <v>7.3769999999999998</v>
      </c>
      <c r="F305" s="11">
        <f>ведомств.!I545</f>
        <v>7.3769999999999998</v>
      </c>
      <c r="G305" s="11">
        <f>ведомств.!J545</f>
        <v>7.3769999999999998</v>
      </c>
    </row>
    <row r="306" spans="1:7" ht="31.5" x14ac:dyDescent="0.25">
      <c r="A306" s="24" t="s">
        <v>66</v>
      </c>
      <c r="B306" s="13" t="s">
        <v>326</v>
      </c>
      <c r="C306" s="13" t="s">
        <v>10</v>
      </c>
      <c r="D306" s="11">
        <f>ведомств.!G546</f>
        <v>66.599999999999994</v>
      </c>
      <c r="E306" s="11">
        <f>ведомств.!H546</f>
        <v>64.983999999999995</v>
      </c>
      <c r="F306" s="11">
        <f>ведомств.!I546</f>
        <v>64.983999999999995</v>
      </c>
      <c r="G306" s="11">
        <f>ведомств.!J546</f>
        <v>64.983999999999995</v>
      </c>
    </row>
    <row r="307" spans="1:7" outlineLevel="1" x14ac:dyDescent="0.25">
      <c r="A307" s="24" t="s">
        <v>120</v>
      </c>
      <c r="B307" s="13" t="s">
        <v>326</v>
      </c>
      <c r="C307" s="13" t="s">
        <v>35</v>
      </c>
      <c r="D307" s="11">
        <f>ведомств.!G547</f>
        <v>2.6</v>
      </c>
      <c r="E307" s="11">
        <f>ведомств.!H547</f>
        <v>13.196</v>
      </c>
      <c r="F307" s="11">
        <f>ведомств.!I547</f>
        <v>13.196</v>
      </c>
      <c r="G307" s="11">
        <f>ведомств.!J547</f>
        <v>13.196</v>
      </c>
    </row>
    <row r="308" spans="1:7" ht="63" outlineLevel="1" x14ac:dyDescent="0.25">
      <c r="A308" s="15" t="s">
        <v>743</v>
      </c>
      <c r="B308" s="5" t="s">
        <v>740</v>
      </c>
      <c r="C308" s="13" t="s">
        <v>2</v>
      </c>
      <c r="D308" s="11">
        <f>D309</f>
        <v>0</v>
      </c>
      <c r="E308" s="11">
        <f>E309</f>
        <v>22.54</v>
      </c>
      <c r="F308" s="11">
        <f t="shared" ref="F308:G308" si="117">F309</f>
        <v>22.54</v>
      </c>
      <c r="G308" s="11">
        <f t="shared" si="117"/>
        <v>22.54</v>
      </c>
    </row>
    <row r="309" spans="1:7" ht="31.5" outlineLevel="1" x14ac:dyDescent="0.25">
      <c r="A309" s="15" t="s">
        <v>63</v>
      </c>
      <c r="B309" s="5" t="s">
        <v>740</v>
      </c>
      <c r="C309" s="13" t="s">
        <v>8</v>
      </c>
      <c r="D309" s="11">
        <f>ведомств.!G554</f>
        <v>0</v>
      </c>
      <c r="E309" s="11">
        <f>ведомств.!H554</f>
        <v>22.54</v>
      </c>
      <c r="F309" s="11">
        <f>ведомств.!I554</f>
        <v>22.54</v>
      </c>
      <c r="G309" s="11">
        <f>ведомств.!J554</f>
        <v>22.54</v>
      </c>
    </row>
    <row r="310" spans="1:7" ht="63" outlineLevel="1" x14ac:dyDescent="0.25">
      <c r="A310" s="15" t="s">
        <v>744</v>
      </c>
      <c r="B310" s="5" t="s">
        <v>741</v>
      </c>
      <c r="C310" s="13" t="s">
        <v>2</v>
      </c>
      <c r="D310" s="11">
        <f>D311</f>
        <v>0</v>
      </c>
      <c r="E310" s="11">
        <f>E311</f>
        <v>12.36</v>
      </c>
      <c r="F310" s="11">
        <f t="shared" ref="F310:G310" si="118">F311</f>
        <v>12.36</v>
      </c>
      <c r="G310" s="11">
        <f t="shared" si="118"/>
        <v>12.36</v>
      </c>
    </row>
    <row r="311" spans="1:7" ht="31.5" outlineLevel="1" x14ac:dyDescent="0.25">
      <c r="A311" s="15" t="s">
        <v>63</v>
      </c>
      <c r="B311" s="5" t="s">
        <v>741</v>
      </c>
      <c r="C311" s="13" t="s">
        <v>8</v>
      </c>
      <c r="D311" s="11">
        <f>ведомств.!G556</f>
        <v>0</v>
      </c>
      <c r="E311" s="11">
        <f>ведомств.!H556</f>
        <v>12.36</v>
      </c>
      <c r="F311" s="11">
        <f>ведомств.!I556</f>
        <v>12.36</v>
      </c>
      <c r="G311" s="11">
        <f>ведомств.!J556</f>
        <v>12.36</v>
      </c>
    </row>
    <row r="312" spans="1:7" ht="47.25" outlineLevel="1" x14ac:dyDescent="0.25">
      <c r="A312" s="23" t="s">
        <v>438</v>
      </c>
      <c r="B312" s="13" t="s">
        <v>551</v>
      </c>
      <c r="C312" s="13" t="s">
        <v>2</v>
      </c>
      <c r="D312" s="11">
        <f>D313+D316+D322+D325+D328+D331+D334+D342</f>
        <v>75</v>
      </c>
      <c r="E312" s="11">
        <f>E313+E316+E322+E325+E328+E331+E334+E342</f>
        <v>772.59400000000005</v>
      </c>
      <c r="F312" s="11">
        <f t="shared" ref="F312:G312" si="119">F313+F316+F322+F325+F328+F331+F334+F342</f>
        <v>772.59400000000005</v>
      </c>
      <c r="G312" s="11">
        <f t="shared" si="119"/>
        <v>761.69600000000003</v>
      </c>
    </row>
    <row r="313" spans="1:7" s="1" customFormat="1" ht="63" hidden="1" outlineLevel="1" x14ac:dyDescent="0.25">
      <c r="A313" s="9" t="s">
        <v>439</v>
      </c>
      <c r="B313" s="5" t="s">
        <v>552</v>
      </c>
      <c r="C313" s="5" t="s">
        <v>2</v>
      </c>
      <c r="D313" s="6">
        <f>D314</f>
        <v>50</v>
      </c>
      <c r="E313" s="6">
        <f>E314</f>
        <v>0</v>
      </c>
      <c r="F313" s="6">
        <f t="shared" ref="F313:G314" si="120">F314</f>
        <v>0</v>
      </c>
      <c r="G313" s="6">
        <f t="shared" si="120"/>
        <v>0</v>
      </c>
    </row>
    <row r="314" spans="1:7" s="1" customFormat="1" ht="63" hidden="1" x14ac:dyDescent="0.25">
      <c r="A314" s="7" t="s">
        <v>112</v>
      </c>
      <c r="B314" s="5" t="s">
        <v>372</v>
      </c>
      <c r="C314" s="5" t="s">
        <v>2</v>
      </c>
      <c r="D314" s="6">
        <f>D315</f>
        <v>50</v>
      </c>
      <c r="E314" s="6">
        <f>E315</f>
        <v>0</v>
      </c>
      <c r="F314" s="6">
        <f t="shared" si="120"/>
        <v>0</v>
      </c>
      <c r="G314" s="6">
        <f t="shared" si="120"/>
        <v>0</v>
      </c>
    </row>
    <row r="315" spans="1:7" s="1" customFormat="1" ht="31.5" hidden="1" outlineLevel="1" x14ac:dyDescent="0.25">
      <c r="A315" s="7" t="s">
        <v>63</v>
      </c>
      <c r="B315" s="5" t="s">
        <v>372</v>
      </c>
      <c r="C315" s="5" t="s">
        <v>8</v>
      </c>
      <c r="D315" s="6">
        <f>ведомств.!G1005</f>
        <v>50</v>
      </c>
      <c r="E315" s="6">
        <f>ведомств.!H1005</f>
        <v>0</v>
      </c>
      <c r="F315" s="6">
        <f>ведомств.!I1005</f>
        <v>0</v>
      </c>
      <c r="G315" s="6">
        <f>ведомств.!J1005</f>
        <v>0</v>
      </c>
    </row>
    <row r="316" spans="1:7" ht="63" outlineLevel="1" x14ac:dyDescent="0.25">
      <c r="A316" s="23" t="s">
        <v>440</v>
      </c>
      <c r="B316" s="13" t="s">
        <v>553</v>
      </c>
      <c r="C316" s="13" t="s">
        <v>2</v>
      </c>
      <c r="D316" s="11">
        <f>D317+D319</f>
        <v>0</v>
      </c>
      <c r="E316" s="11">
        <f>E317+E319</f>
        <v>453.36</v>
      </c>
      <c r="F316" s="11">
        <f t="shared" ref="F316:G316" si="121">F317+F319</f>
        <v>453.36</v>
      </c>
      <c r="G316" s="11">
        <f t="shared" si="121"/>
        <v>453.36</v>
      </c>
    </row>
    <row r="317" spans="1:7" ht="63" x14ac:dyDescent="0.25">
      <c r="A317" s="24" t="s">
        <v>112</v>
      </c>
      <c r="B317" s="13" t="s">
        <v>553</v>
      </c>
      <c r="C317" s="13" t="s">
        <v>2</v>
      </c>
      <c r="D317" s="11">
        <f>D318</f>
        <v>0</v>
      </c>
      <c r="E317" s="11">
        <f>E318</f>
        <v>253.36</v>
      </c>
      <c r="F317" s="11">
        <f t="shared" ref="F317:G317" si="122">F318</f>
        <v>253.36</v>
      </c>
      <c r="G317" s="11">
        <f t="shared" si="122"/>
        <v>253.36</v>
      </c>
    </row>
    <row r="318" spans="1:7" ht="31.5" outlineLevel="1" x14ac:dyDescent="0.25">
      <c r="A318" s="24" t="s">
        <v>63</v>
      </c>
      <c r="B318" s="13" t="s">
        <v>373</v>
      </c>
      <c r="C318" s="13" t="s">
        <v>8</v>
      </c>
      <c r="D318" s="11">
        <f>ведомств.!G1008</f>
        <v>0</v>
      </c>
      <c r="E318" s="11">
        <f>ведомств.!H1008</f>
        <v>253.36</v>
      </c>
      <c r="F318" s="11">
        <f>ведомств.!I1008</f>
        <v>253.36</v>
      </c>
      <c r="G318" s="11">
        <f>ведомств.!J1008</f>
        <v>253.36</v>
      </c>
    </row>
    <row r="319" spans="1:7" ht="47.25" outlineLevel="1" x14ac:dyDescent="0.25">
      <c r="A319" s="4" t="s">
        <v>791</v>
      </c>
      <c r="B319" s="5" t="s">
        <v>790</v>
      </c>
      <c r="C319" s="5" t="s">
        <v>2</v>
      </c>
      <c r="D319" s="6">
        <f>SUM(D320:D321)</f>
        <v>0</v>
      </c>
      <c r="E319" s="6">
        <f>SUM(E320:E321)</f>
        <v>200</v>
      </c>
      <c r="F319" s="6">
        <f t="shared" ref="F319:G319" si="123">SUM(F320:F321)</f>
        <v>200</v>
      </c>
      <c r="G319" s="6">
        <f t="shared" si="123"/>
        <v>200</v>
      </c>
    </row>
    <row r="320" spans="1:7" ht="31.5" outlineLevel="1" x14ac:dyDescent="0.25">
      <c r="A320" s="4" t="s">
        <v>65</v>
      </c>
      <c r="B320" s="5" t="s">
        <v>790</v>
      </c>
      <c r="C320" s="5" t="s">
        <v>9</v>
      </c>
      <c r="D320" s="6">
        <f>ведомств.!G1010</f>
        <v>0</v>
      </c>
      <c r="E320" s="6">
        <f>ведомств.!H1010</f>
        <v>92.01</v>
      </c>
      <c r="F320" s="6">
        <f>ведомств.!I1010</f>
        <v>92.01</v>
      </c>
      <c r="G320" s="6">
        <f>ведомств.!J1010</f>
        <v>92.01</v>
      </c>
    </row>
    <row r="321" spans="1:7" ht="31.5" outlineLevel="1" x14ac:dyDescent="0.25">
      <c r="A321" s="4" t="s">
        <v>63</v>
      </c>
      <c r="B321" s="5" t="s">
        <v>790</v>
      </c>
      <c r="C321" s="5" t="s">
        <v>8</v>
      </c>
      <c r="D321" s="6">
        <f>ведомств.!G1011</f>
        <v>0</v>
      </c>
      <c r="E321" s="6">
        <f>ведомств.!H1011</f>
        <v>107.99</v>
      </c>
      <c r="F321" s="6">
        <f>ведомств.!I1011</f>
        <v>107.99</v>
      </c>
      <c r="G321" s="6">
        <f>ведомств.!J1011</f>
        <v>107.99</v>
      </c>
    </row>
    <row r="322" spans="1:7" ht="63" outlineLevel="1" x14ac:dyDescent="0.25">
      <c r="A322" s="23" t="s">
        <v>441</v>
      </c>
      <c r="B322" s="13" t="s">
        <v>554</v>
      </c>
      <c r="C322" s="13" t="s">
        <v>2</v>
      </c>
      <c r="D322" s="11">
        <f>D323</f>
        <v>15</v>
      </c>
      <c r="E322" s="11">
        <f>E323</f>
        <v>10.199999999999999</v>
      </c>
      <c r="F322" s="11">
        <f t="shared" ref="F322:G322" si="124">F323</f>
        <v>10.199999999999999</v>
      </c>
      <c r="G322" s="11">
        <f t="shared" si="124"/>
        <v>10.199999999999999</v>
      </c>
    </row>
    <row r="323" spans="1:7" ht="63" x14ac:dyDescent="0.25">
      <c r="A323" s="24" t="s">
        <v>442</v>
      </c>
      <c r="B323" s="13" t="s">
        <v>374</v>
      </c>
      <c r="C323" s="13" t="s">
        <v>2</v>
      </c>
      <c r="D323" s="11">
        <f>SUM(D324)</f>
        <v>15</v>
      </c>
      <c r="E323" s="11">
        <f>SUM(E324)</f>
        <v>10.199999999999999</v>
      </c>
      <c r="F323" s="11">
        <f t="shared" ref="F323:G323" si="125">SUM(F324)</f>
        <v>10.199999999999999</v>
      </c>
      <c r="G323" s="11">
        <f t="shared" si="125"/>
        <v>10.199999999999999</v>
      </c>
    </row>
    <row r="324" spans="1:7" ht="31.5" outlineLevel="1" x14ac:dyDescent="0.25">
      <c r="A324" s="24" t="s">
        <v>63</v>
      </c>
      <c r="B324" s="13" t="s">
        <v>374</v>
      </c>
      <c r="C324" s="13" t="s">
        <v>8</v>
      </c>
      <c r="D324" s="11">
        <f>ведомств.!G1014</f>
        <v>15</v>
      </c>
      <c r="E324" s="11">
        <f>ведомств.!H1014</f>
        <v>10.199999999999999</v>
      </c>
      <c r="F324" s="11">
        <f>ведомств.!I1014</f>
        <v>10.199999999999999</v>
      </c>
      <c r="G324" s="11">
        <f>ведомств.!J1014</f>
        <v>10.199999999999999</v>
      </c>
    </row>
    <row r="325" spans="1:7" s="1" customFormat="1" ht="94.5" outlineLevel="1" x14ac:dyDescent="0.25">
      <c r="A325" s="9" t="s">
        <v>443</v>
      </c>
      <c r="B325" s="5" t="s">
        <v>555</v>
      </c>
      <c r="C325" s="5" t="s">
        <v>2</v>
      </c>
      <c r="D325" s="6">
        <f>D326</f>
        <v>0</v>
      </c>
      <c r="E325" s="6">
        <f>E326</f>
        <v>8.6999999999999993</v>
      </c>
      <c r="F325" s="6">
        <f t="shared" ref="F325:G326" si="126">F326</f>
        <v>8.6999999999999993</v>
      </c>
      <c r="G325" s="6">
        <f t="shared" si="126"/>
        <v>7.8049999999999997</v>
      </c>
    </row>
    <row r="326" spans="1:7" s="1" customFormat="1" ht="63" x14ac:dyDescent="0.25">
      <c r="A326" s="7" t="s">
        <v>112</v>
      </c>
      <c r="B326" s="5" t="s">
        <v>375</v>
      </c>
      <c r="C326" s="5" t="s">
        <v>2</v>
      </c>
      <c r="D326" s="6">
        <f>D327</f>
        <v>0</v>
      </c>
      <c r="E326" s="6">
        <f>E327</f>
        <v>8.6999999999999993</v>
      </c>
      <c r="F326" s="6">
        <f t="shared" si="126"/>
        <v>8.6999999999999993</v>
      </c>
      <c r="G326" s="6">
        <f t="shared" si="126"/>
        <v>7.8049999999999997</v>
      </c>
    </row>
    <row r="327" spans="1:7" s="1" customFormat="1" ht="31.5" outlineLevel="1" x14ac:dyDescent="0.25">
      <c r="A327" s="7" t="s">
        <v>63</v>
      </c>
      <c r="B327" s="5" t="s">
        <v>375</v>
      </c>
      <c r="C327" s="5" t="s">
        <v>8</v>
      </c>
      <c r="D327" s="6">
        <f>ведомств.!G1017</f>
        <v>0</v>
      </c>
      <c r="E327" s="6">
        <f>ведомств.!H1017</f>
        <v>8.6999999999999993</v>
      </c>
      <c r="F327" s="6">
        <f>ведомств.!I1017</f>
        <v>8.6999999999999993</v>
      </c>
      <c r="G327" s="6">
        <f>ведомств.!J1017</f>
        <v>7.8049999999999997</v>
      </c>
    </row>
    <row r="328" spans="1:7" ht="63" outlineLevel="1" x14ac:dyDescent="0.25">
      <c r="A328" s="23" t="s">
        <v>444</v>
      </c>
      <c r="B328" s="13" t="s">
        <v>556</v>
      </c>
      <c r="C328" s="13" t="s">
        <v>2</v>
      </c>
      <c r="D328" s="11">
        <f>D329</f>
        <v>10</v>
      </c>
      <c r="E328" s="11">
        <f>E329</f>
        <v>133.19999999999999</v>
      </c>
      <c r="F328" s="11">
        <f t="shared" ref="F328:G329" si="127">F329</f>
        <v>133.19999999999999</v>
      </c>
      <c r="G328" s="11">
        <f t="shared" si="127"/>
        <v>123.2</v>
      </c>
    </row>
    <row r="329" spans="1:7" ht="63" outlineLevel="1" x14ac:dyDescent="0.25">
      <c r="A329" s="24" t="s">
        <v>112</v>
      </c>
      <c r="B329" s="13" t="s">
        <v>376</v>
      </c>
      <c r="C329" s="13" t="s">
        <v>2</v>
      </c>
      <c r="D329" s="11">
        <f>D330</f>
        <v>10</v>
      </c>
      <c r="E329" s="11">
        <f>E330</f>
        <v>133.19999999999999</v>
      </c>
      <c r="F329" s="11">
        <f t="shared" si="127"/>
        <v>133.19999999999999</v>
      </c>
      <c r="G329" s="11">
        <f t="shared" si="127"/>
        <v>123.2</v>
      </c>
    </row>
    <row r="330" spans="1:7" ht="31.5" x14ac:dyDescent="0.25">
      <c r="A330" s="24" t="s">
        <v>63</v>
      </c>
      <c r="B330" s="13" t="s">
        <v>376</v>
      </c>
      <c r="C330" s="13" t="s">
        <v>8</v>
      </c>
      <c r="D330" s="11">
        <f>ведомств.!G1020</f>
        <v>10</v>
      </c>
      <c r="E330" s="11">
        <f>ведомств.!H1020</f>
        <v>133.19999999999999</v>
      </c>
      <c r="F330" s="11">
        <f>ведомств.!I1020</f>
        <v>133.19999999999999</v>
      </c>
      <c r="G330" s="11">
        <f>ведомств.!J1020</f>
        <v>123.2</v>
      </c>
    </row>
    <row r="331" spans="1:7" s="1" customFormat="1" ht="63" x14ac:dyDescent="0.25">
      <c r="A331" s="9" t="s">
        <v>445</v>
      </c>
      <c r="B331" s="5" t="s">
        <v>557</v>
      </c>
      <c r="C331" s="5" t="s">
        <v>2</v>
      </c>
      <c r="D331" s="6">
        <f>D332</f>
        <v>0</v>
      </c>
      <c r="E331" s="6">
        <f>E332</f>
        <v>107.134</v>
      </c>
      <c r="F331" s="6">
        <f t="shared" ref="F331:G332" si="128">F332</f>
        <v>107.134</v>
      </c>
      <c r="G331" s="6">
        <f t="shared" si="128"/>
        <v>107.131</v>
      </c>
    </row>
    <row r="332" spans="1:7" s="1" customFormat="1" ht="63" outlineLevel="1" x14ac:dyDescent="0.25">
      <c r="A332" s="7" t="s">
        <v>112</v>
      </c>
      <c r="B332" s="5" t="s">
        <v>377</v>
      </c>
      <c r="C332" s="5" t="s">
        <v>2</v>
      </c>
      <c r="D332" s="6">
        <f>D333</f>
        <v>0</v>
      </c>
      <c r="E332" s="6">
        <f>E333</f>
        <v>107.134</v>
      </c>
      <c r="F332" s="6">
        <f t="shared" si="128"/>
        <v>107.134</v>
      </c>
      <c r="G332" s="6">
        <f t="shared" si="128"/>
        <v>107.131</v>
      </c>
    </row>
    <row r="333" spans="1:7" s="1" customFormat="1" ht="31.5" x14ac:dyDescent="0.25">
      <c r="A333" s="7" t="s">
        <v>63</v>
      </c>
      <c r="B333" s="5" t="s">
        <v>377</v>
      </c>
      <c r="C333" s="5" t="s">
        <v>8</v>
      </c>
      <c r="D333" s="6">
        <f>ведомств.!G1023</f>
        <v>0</v>
      </c>
      <c r="E333" s="6">
        <f>ведомств.!H1023</f>
        <v>107.134</v>
      </c>
      <c r="F333" s="6">
        <f>ведомств.!I1023</f>
        <v>107.134</v>
      </c>
      <c r="G333" s="6">
        <f>ведомств.!J1023</f>
        <v>107.131</v>
      </c>
    </row>
    <row r="334" spans="1:7" s="1" customFormat="1" ht="63" x14ac:dyDescent="0.25">
      <c r="A334" s="9" t="s">
        <v>446</v>
      </c>
      <c r="B334" s="5" t="s">
        <v>558</v>
      </c>
      <c r="C334" s="5" t="s">
        <v>2</v>
      </c>
      <c r="D334" s="6">
        <f>D335+D339+D337</f>
        <v>0</v>
      </c>
      <c r="E334" s="6">
        <f>E335+E339+E337</f>
        <v>60</v>
      </c>
      <c r="F334" s="6">
        <f t="shared" ref="F334:G334" si="129">F335+F339+F337</f>
        <v>60</v>
      </c>
      <c r="G334" s="6">
        <f t="shared" si="129"/>
        <v>60</v>
      </c>
    </row>
    <row r="335" spans="1:7" s="1" customFormat="1" ht="78.75" hidden="1" outlineLevel="1" x14ac:dyDescent="0.25">
      <c r="A335" s="7" t="s">
        <v>111</v>
      </c>
      <c r="B335" s="5" t="s">
        <v>300</v>
      </c>
      <c r="C335" s="5" t="s">
        <v>2</v>
      </c>
      <c r="D335" s="6">
        <f>D336</f>
        <v>0</v>
      </c>
      <c r="E335" s="6">
        <f>E336</f>
        <v>0</v>
      </c>
      <c r="F335" s="6">
        <f t="shared" ref="F335:G335" si="130">F336</f>
        <v>0</v>
      </c>
      <c r="G335" s="6">
        <f t="shared" si="130"/>
        <v>0</v>
      </c>
    </row>
    <row r="336" spans="1:7" s="1" customFormat="1" hidden="1" outlineLevel="1" x14ac:dyDescent="0.25">
      <c r="A336" s="7" t="s">
        <v>83</v>
      </c>
      <c r="B336" s="5" t="s">
        <v>300</v>
      </c>
      <c r="C336" s="5" t="s">
        <v>18</v>
      </c>
      <c r="D336" s="6">
        <f>ведомств.!G287</f>
        <v>0</v>
      </c>
      <c r="E336" s="6">
        <f>ведомств.!H287</f>
        <v>0</v>
      </c>
      <c r="F336" s="6">
        <f>ведомств.!I287</f>
        <v>0</v>
      </c>
      <c r="G336" s="6">
        <f>ведомств.!J287</f>
        <v>0</v>
      </c>
    </row>
    <row r="337" spans="1:7" s="1" customFormat="1" ht="63" outlineLevel="1" x14ac:dyDescent="0.25">
      <c r="A337" s="51" t="s">
        <v>793</v>
      </c>
      <c r="B337" s="5" t="s">
        <v>792</v>
      </c>
      <c r="C337" s="5" t="s">
        <v>2</v>
      </c>
      <c r="D337" s="6">
        <f>D338</f>
        <v>0</v>
      </c>
      <c r="E337" s="6">
        <f>E338</f>
        <v>60</v>
      </c>
      <c r="F337" s="6">
        <f t="shared" ref="F337:G337" si="131">F338</f>
        <v>60</v>
      </c>
      <c r="G337" s="6">
        <f t="shared" si="131"/>
        <v>60</v>
      </c>
    </row>
    <row r="338" spans="1:7" s="1" customFormat="1" ht="31.5" outlineLevel="1" x14ac:dyDescent="0.25">
      <c r="A338" s="4" t="s">
        <v>63</v>
      </c>
      <c r="B338" s="5" t="s">
        <v>792</v>
      </c>
      <c r="C338" s="5" t="s">
        <v>8</v>
      </c>
      <c r="D338" s="6">
        <f>ведомств.!G1028</f>
        <v>0</v>
      </c>
      <c r="E338" s="6">
        <f>ведомств.!H1028</f>
        <v>60</v>
      </c>
      <c r="F338" s="6">
        <f>ведомств.!I1028</f>
        <v>60</v>
      </c>
      <c r="G338" s="6">
        <f>ведомств.!J1028</f>
        <v>60</v>
      </c>
    </row>
    <row r="339" spans="1:7" s="1" customFormat="1" ht="63" hidden="1" x14ac:dyDescent="0.25">
      <c r="A339" s="7" t="s">
        <v>112</v>
      </c>
      <c r="B339" s="5" t="s">
        <v>301</v>
      </c>
      <c r="C339" s="5" t="s">
        <v>2</v>
      </c>
      <c r="D339" s="6">
        <f>SUM(D340:D341)</f>
        <v>0</v>
      </c>
      <c r="E339" s="6">
        <f>SUM(E340:E341)</f>
        <v>0</v>
      </c>
      <c r="F339" s="6">
        <f t="shared" ref="F339:G339" si="132">SUM(F340:F341)</f>
        <v>0</v>
      </c>
      <c r="G339" s="6">
        <f t="shared" si="132"/>
        <v>0</v>
      </c>
    </row>
    <row r="340" spans="1:7" s="1" customFormat="1" ht="31.5" hidden="1" outlineLevel="1" x14ac:dyDescent="0.25">
      <c r="A340" s="7" t="s">
        <v>63</v>
      </c>
      <c r="B340" s="5" t="s">
        <v>301</v>
      </c>
      <c r="C340" s="5" t="s">
        <v>8</v>
      </c>
      <c r="D340" s="6">
        <f>ведомств.!G1026</f>
        <v>0</v>
      </c>
      <c r="E340" s="6">
        <f>ведомств.!H1026</f>
        <v>0</v>
      </c>
      <c r="F340" s="6">
        <f>ведомств.!I1026</f>
        <v>0</v>
      </c>
      <c r="G340" s="6">
        <f>ведомств.!J1026</f>
        <v>0</v>
      </c>
    </row>
    <row r="341" spans="1:7" s="1" customFormat="1" hidden="1" outlineLevel="1" x14ac:dyDescent="0.25">
      <c r="A341" s="7" t="s">
        <v>83</v>
      </c>
      <c r="B341" s="5" t="s">
        <v>301</v>
      </c>
      <c r="C341" s="5" t="s">
        <v>18</v>
      </c>
      <c r="D341" s="6">
        <f>ведомств.!G289</f>
        <v>0</v>
      </c>
      <c r="E341" s="6">
        <f>ведомств.!H289</f>
        <v>0</v>
      </c>
      <c r="F341" s="6">
        <f>ведомств.!I289</f>
        <v>0</v>
      </c>
      <c r="G341" s="6">
        <f>ведомств.!J289</f>
        <v>0</v>
      </c>
    </row>
    <row r="342" spans="1:7" s="1" customFormat="1" ht="49.5" hidden="1" outlineLevel="1" x14ac:dyDescent="0.25">
      <c r="A342" s="2" t="s">
        <v>447</v>
      </c>
      <c r="B342" s="5" t="s">
        <v>559</v>
      </c>
      <c r="C342" s="5" t="s">
        <v>2</v>
      </c>
      <c r="D342" s="6">
        <f>D343</f>
        <v>0</v>
      </c>
      <c r="E342" s="6">
        <f>E343</f>
        <v>0</v>
      </c>
      <c r="F342" s="6">
        <f t="shared" ref="F342:G343" si="133">F343</f>
        <v>0</v>
      </c>
      <c r="G342" s="6">
        <f t="shared" si="133"/>
        <v>0</v>
      </c>
    </row>
    <row r="343" spans="1:7" s="1" customFormat="1" ht="63" hidden="1" x14ac:dyDescent="0.25">
      <c r="A343" s="7" t="s">
        <v>210</v>
      </c>
      <c r="B343" s="5" t="s">
        <v>378</v>
      </c>
      <c r="C343" s="5" t="s">
        <v>2</v>
      </c>
      <c r="D343" s="6">
        <f>D344</f>
        <v>0</v>
      </c>
      <c r="E343" s="6">
        <f>E344</f>
        <v>0</v>
      </c>
      <c r="F343" s="6">
        <f t="shared" si="133"/>
        <v>0</v>
      </c>
      <c r="G343" s="6">
        <f t="shared" si="133"/>
        <v>0</v>
      </c>
    </row>
    <row r="344" spans="1:7" s="1" customFormat="1" ht="31.5" hidden="1" outlineLevel="1" x14ac:dyDescent="0.25">
      <c r="A344" s="7" t="s">
        <v>63</v>
      </c>
      <c r="B344" s="5" t="s">
        <v>378</v>
      </c>
      <c r="C344" s="5" t="s">
        <v>8</v>
      </c>
      <c r="D344" s="6">
        <f>ведомств.!G1031</f>
        <v>0</v>
      </c>
      <c r="E344" s="6">
        <f>ведомств.!H1031</f>
        <v>0</v>
      </c>
      <c r="F344" s="6">
        <f>ведомств.!I1031</f>
        <v>0</v>
      </c>
      <c r="G344" s="6">
        <f>ведомств.!J1031</f>
        <v>0</v>
      </c>
    </row>
    <row r="345" spans="1:7" ht="31.5" outlineLevel="1" x14ac:dyDescent="0.25">
      <c r="A345" s="23" t="s">
        <v>448</v>
      </c>
      <c r="B345" s="13" t="s">
        <v>560</v>
      </c>
      <c r="C345" s="13" t="s">
        <v>2</v>
      </c>
      <c r="D345" s="11">
        <f>D346+D350</f>
        <v>589.6</v>
      </c>
      <c r="E345" s="11">
        <f>E346+E350</f>
        <v>851.24</v>
      </c>
      <c r="F345" s="11">
        <f t="shared" ref="F345:G345" si="134">F346+F350</f>
        <v>851.24</v>
      </c>
      <c r="G345" s="11">
        <f t="shared" si="134"/>
        <v>847.44500000000005</v>
      </c>
    </row>
    <row r="346" spans="1:7" ht="78.75" outlineLevel="1" x14ac:dyDescent="0.25">
      <c r="A346" s="23" t="s">
        <v>449</v>
      </c>
      <c r="B346" s="13" t="s">
        <v>561</v>
      </c>
      <c r="C346" s="13" t="s">
        <v>2</v>
      </c>
      <c r="D346" s="11">
        <f>D347</f>
        <v>100</v>
      </c>
      <c r="E346" s="11">
        <f>E347</f>
        <v>100</v>
      </c>
      <c r="F346" s="11">
        <f t="shared" ref="F346:G346" si="135">F347</f>
        <v>100</v>
      </c>
      <c r="G346" s="11">
        <f t="shared" si="135"/>
        <v>96.204999999999998</v>
      </c>
    </row>
    <row r="347" spans="1:7" ht="63" x14ac:dyDescent="0.25">
      <c r="A347" s="24" t="s">
        <v>136</v>
      </c>
      <c r="B347" s="13" t="s">
        <v>319</v>
      </c>
      <c r="C347" s="13" t="s">
        <v>2</v>
      </c>
      <c r="D347" s="11">
        <f>SUM(D348:D349)</f>
        <v>100</v>
      </c>
      <c r="E347" s="11">
        <f>SUM(E348:E349)</f>
        <v>100</v>
      </c>
      <c r="F347" s="11">
        <f t="shared" ref="F347:G347" si="136">SUM(F348:F349)</f>
        <v>100</v>
      </c>
      <c r="G347" s="11">
        <f t="shared" si="136"/>
        <v>96.204999999999998</v>
      </c>
    </row>
    <row r="348" spans="1:7" s="1" customFormat="1" ht="31.5" hidden="1" outlineLevel="1" x14ac:dyDescent="0.25">
      <c r="A348" s="7" t="s">
        <v>118</v>
      </c>
      <c r="B348" s="5" t="s">
        <v>319</v>
      </c>
      <c r="C348" s="5" t="s">
        <v>33</v>
      </c>
      <c r="D348" s="6">
        <f>ведомств.!G420</f>
        <v>0</v>
      </c>
      <c r="E348" s="6">
        <f>ведомств.!H420</f>
        <v>0</v>
      </c>
      <c r="F348" s="6">
        <f>ведомств.!I420</f>
        <v>0</v>
      </c>
      <c r="G348" s="6">
        <f>ведомств.!J420</f>
        <v>0</v>
      </c>
    </row>
    <row r="349" spans="1:7" outlineLevel="1" x14ac:dyDescent="0.25">
      <c r="A349" s="24" t="s">
        <v>119</v>
      </c>
      <c r="B349" s="13" t="s">
        <v>319</v>
      </c>
      <c r="C349" s="13" t="s">
        <v>34</v>
      </c>
      <c r="D349" s="11">
        <f>ведомств.!G421</f>
        <v>100</v>
      </c>
      <c r="E349" s="11">
        <f>ведомств.!H421</f>
        <v>100</v>
      </c>
      <c r="F349" s="11">
        <f>ведомств.!I421</f>
        <v>100</v>
      </c>
      <c r="G349" s="11">
        <f>ведомств.!J421</f>
        <v>96.204999999999998</v>
      </c>
    </row>
    <row r="350" spans="1:7" ht="94.5" outlineLevel="1" x14ac:dyDescent="0.25">
      <c r="A350" s="23" t="s">
        <v>450</v>
      </c>
      <c r="B350" s="13" t="s">
        <v>562</v>
      </c>
      <c r="C350" s="13" t="s">
        <v>2</v>
      </c>
      <c r="D350" s="11">
        <f>D351</f>
        <v>489.6</v>
      </c>
      <c r="E350" s="11">
        <f>E351</f>
        <v>751.24</v>
      </c>
      <c r="F350" s="11">
        <f t="shared" ref="F350:G350" si="137">F351</f>
        <v>751.24</v>
      </c>
      <c r="G350" s="11">
        <f t="shared" si="137"/>
        <v>751.24</v>
      </c>
    </row>
    <row r="351" spans="1:7" ht="141.75" outlineLevel="1" x14ac:dyDescent="0.25">
      <c r="A351" s="24" t="s">
        <v>123</v>
      </c>
      <c r="B351" s="13" t="s">
        <v>220</v>
      </c>
      <c r="C351" s="13" t="s">
        <v>2</v>
      </c>
      <c r="D351" s="11">
        <f>SUM(D352:D353)</f>
        <v>489.6</v>
      </c>
      <c r="E351" s="11">
        <f>SUM(E352:E353)</f>
        <v>751.24</v>
      </c>
      <c r="F351" s="11">
        <f t="shared" ref="F351:G351" si="138">SUM(F352:F353)</f>
        <v>751.24</v>
      </c>
      <c r="G351" s="11">
        <f t="shared" si="138"/>
        <v>751.24</v>
      </c>
    </row>
    <row r="352" spans="1:7" ht="31.5" hidden="1" x14ac:dyDescent="0.25">
      <c r="A352" s="24" t="s">
        <v>97</v>
      </c>
      <c r="B352" s="13" t="s">
        <v>220</v>
      </c>
      <c r="C352" s="13" t="s">
        <v>24</v>
      </c>
      <c r="D352" s="11">
        <f>ведомств.!G434</f>
        <v>489.6</v>
      </c>
      <c r="E352" s="11">
        <f>ведомств.!H434</f>
        <v>0</v>
      </c>
      <c r="F352" s="11">
        <f>ведомств.!I434</f>
        <v>0</v>
      </c>
      <c r="G352" s="11">
        <f>ведомств.!J434</f>
        <v>0</v>
      </c>
    </row>
    <row r="353" spans="1:7" s="1" customFormat="1" outlineLevel="1" x14ac:dyDescent="0.25">
      <c r="A353" s="7" t="s">
        <v>119</v>
      </c>
      <c r="B353" s="5" t="s">
        <v>220</v>
      </c>
      <c r="C353" s="5" t="s">
        <v>34</v>
      </c>
      <c r="D353" s="6">
        <f>ведомств.!G334+ведомств.!G371</f>
        <v>0</v>
      </c>
      <c r="E353" s="6">
        <f>ведомств.!H334+ведомств.!H371</f>
        <v>751.24</v>
      </c>
      <c r="F353" s="6">
        <f>ведомств.!I334+ведомств.!I371</f>
        <v>751.24</v>
      </c>
      <c r="G353" s="6">
        <f>ведомств.!J334+ведомств.!J371</f>
        <v>751.24</v>
      </c>
    </row>
    <row r="354" spans="1:7" s="1" customFormat="1" ht="47.25" hidden="1" outlineLevel="1" x14ac:dyDescent="0.25">
      <c r="A354" s="7" t="s">
        <v>137</v>
      </c>
      <c r="B354" s="5" t="s">
        <v>320</v>
      </c>
      <c r="C354" s="5" t="s">
        <v>2</v>
      </c>
      <c r="D354" s="6">
        <f>D355</f>
        <v>0</v>
      </c>
      <c r="E354" s="6">
        <f>E355</f>
        <v>0</v>
      </c>
      <c r="F354" s="6">
        <f t="shared" ref="F354:G354" si="139">F355</f>
        <v>0</v>
      </c>
      <c r="G354" s="6">
        <f t="shared" si="139"/>
        <v>0</v>
      </c>
    </row>
    <row r="355" spans="1:7" s="1" customFormat="1" ht="63" hidden="1" outlineLevel="1" x14ac:dyDescent="0.25">
      <c r="A355" s="7" t="s">
        <v>115</v>
      </c>
      <c r="B355" s="5" t="s">
        <v>320</v>
      </c>
      <c r="C355" s="5" t="s">
        <v>31</v>
      </c>
      <c r="D355" s="6">
        <f>ведомств.!G423</f>
        <v>0</v>
      </c>
      <c r="E355" s="6">
        <f>ведомств.!H423</f>
        <v>0</v>
      </c>
      <c r="F355" s="6">
        <f>ведомств.!I423</f>
        <v>0</v>
      </c>
      <c r="G355" s="6">
        <f>ведомств.!J423</f>
        <v>0</v>
      </c>
    </row>
    <row r="356" spans="1:7" ht="47.25" outlineLevel="1" x14ac:dyDescent="0.25">
      <c r="A356" s="23" t="s">
        <v>451</v>
      </c>
      <c r="B356" s="13" t="s">
        <v>563</v>
      </c>
      <c r="C356" s="13" t="s">
        <v>2</v>
      </c>
      <c r="D356" s="11">
        <f>D357+D395</f>
        <v>330492.20999999996</v>
      </c>
      <c r="E356" s="11">
        <f>E357+E395</f>
        <v>395015.16499999998</v>
      </c>
      <c r="F356" s="11">
        <f t="shared" ref="F356:G356" si="140">F357+F395</f>
        <v>396016.283</v>
      </c>
      <c r="G356" s="11">
        <f t="shared" si="140"/>
        <v>392678.13899999997</v>
      </c>
    </row>
    <row r="357" spans="1:7" ht="63" outlineLevel="1" x14ac:dyDescent="0.25">
      <c r="A357" s="23" t="s">
        <v>452</v>
      </c>
      <c r="B357" s="13" t="s">
        <v>564</v>
      </c>
      <c r="C357" s="13" t="s">
        <v>2</v>
      </c>
      <c r="D357" s="11">
        <f>D358+D364+D370+D374+D376+D380+D391+D393</f>
        <v>330442.20999999996</v>
      </c>
      <c r="E357" s="11">
        <f>E358+E364+E370+E374+E376+E380+E391+E393</f>
        <v>393838.50799999997</v>
      </c>
      <c r="F357" s="11">
        <f t="shared" ref="F357:G357" si="141">F358+F364+F370+F374+F376+F380+F391+F393</f>
        <v>394839.62599999999</v>
      </c>
      <c r="G357" s="11">
        <f t="shared" si="141"/>
        <v>391504.01299999998</v>
      </c>
    </row>
    <row r="358" spans="1:7" s="1" customFormat="1" ht="31.5" x14ac:dyDescent="0.25">
      <c r="A358" s="7" t="s">
        <v>140</v>
      </c>
      <c r="B358" s="5" t="s">
        <v>321</v>
      </c>
      <c r="C358" s="5" t="s">
        <v>2</v>
      </c>
      <c r="D358" s="6">
        <f>SUM(D359:D363)</f>
        <v>0</v>
      </c>
      <c r="E358" s="6">
        <f>SUM(E359:E363)</f>
        <v>351.06</v>
      </c>
      <c r="F358" s="6">
        <f t="shared" ref="F358:G358" si="142">SUM(F359:F363)</f>
        <v>351.06</v>
      </c>
      <c r="G358" s="6">
        <f t="shared" si="142"/>
        <v>351.06</v>
      </c>
    </row>
    <row r="359" spans="1:7" s="1" customFormat="1" ht="31.5" hidden="1" outlineLevel="1" x14ac:dyDescent="0.25">
      <c r="A359" s="7" t="s">
        <v>132</v>
      </c>
      <c r="B359" s="5" t="s">
        <v>321</v>
      </c>
      <c r="C359" s="5" t="s">
        <v>37</v>
      </c>
      <c r="D359" s="6">
        <f>ведомств.!G436</f>
        <v>0</v>
      </c>
      <c r="E359" s="6">
        <f>ведомств.!H436</f>
        <v>0</v>
      </c>
      <c r="F359" s="6">
        <f>ведомств.!I436</f>
        <v>0</v>
      </c>
      <c r="G359" s="6">
        <f>ведомств.!J436</f>
        <v>0</v>
      </c>
    </row>
    <row r="360" spans="1:7" s="1" customFormat="1" ht="31.5" outlineLevel="1" x14ac:dyDescent="0.25">
      <c r="A360" s="7" t="s">
        <v>65</v>
      </c>
      <c r="B360" s="5" t="s">
        <v>321</v>
      </c>
      <c r="C360" s="5" t="s">
        <v>9</v>
      </c>
      <c r="D360" s="6">
        <f>ведомств.!G437</f>
        <v>0</v>
      </c>
      <c r="E360" s="6">
        <f>ведомств.!H437</f>
        <v>84.3</v>
      </c>
      <c r="F360" s="6">
        <f>ведомств.!I437</f>
        <v>84.3</v>
      </c>
      <c r="G360" s="6">
        <f>ведомств.!J437</f>
        <v>84.3</v>
      </c>
    </row>
    <row r="361" spans="1:7" s="1" customFormat="1" ht="31.5" x14ac:dyDescent="0.25">
      <c r="A361" s="7" t="s">
        <v>63</v>
      </c>
      <c r="B361" s="5" t="s">
        <v>321</v>
      </c>
      <c r="C361" s="5" t="s">
        <v>8</v>
      </c>
      <c r="D361" s="6">
        <f>ведомств.!G438</f>
        <v>0</v>
      </c>
      <c r="E361" s="6">
        <f>ведомств.!H438</f>
        <v>128.68</v>
      </c>
      <c r="F361" s="6">
        <f>ведомств.!I438</f>
        <v>128.68</v>
      </c>
      <c r="G361" s="6">
        <f>ведомств.!J438</f>
        <v>128.68</v>
      </c>
    </row>
    <row r="362" spans="1:7" s="1" customFormat="1" ht="63" x14ac:dyDescent="0.25">
      <c r="A362" s="7" t="s">
        <v>115</v>
      </c>
      <c r="B362" s="5" t="s">
        <v>321</v>
      </c>
      <c r="C362" s="5" t="s">
        <v>31</v>
      </c>
      <c r="D362" s="6">
        <f>ведомств.!G375</f>
        <v>0</v>
      </c>
      <c r="E362" s="6">
        <f>ведомств.!H375</f>
        <v>28</v>
      </c>
      <c r="F362" s="6">
        <f>ведомств.!I375</f>
        <v>28</v>
      </c>
      <c r="G362" s="6">
        <f>ведомств.!J375</f>
        <v>28</v>
      </c>
    </row>
    <row r="363" spans="1:7" s="1" customFormat="1" x14ac:dyDescent="0.25">
      <c r="A363" s="7" t="s">
        <v>119</v>
      </c>
      <c r="B363" s="5" t="s">
        <v>321</v>
      </c>
      <c r="C363" s="5" t="s">
        <v>34</v>
      </c>
      <c r="D363" s="6">
        <f>ведомств.!G376</f>
        <v>0</v>
      </c>
      <c r="E363" s="6">
        <f>ведомств.!H376</f>
        <v>110.08</v>
      </c>
      <c r="F363" s="6">
        <f>ведомств.!I376</f>
        <v>110.08</v>
      </c>
      <c r="G363" s="6">
        <f>ведомств.!J376</f>
        <v>110.08</v>
      </c>
    </row>
    <row r="364" spans="1:7" ht="78.75" outlineLevel="1" x14ac:dyDescent="0.25">
      <c r="A364" s="24" t="s">
        <v>453</v>
      </c>
      <c r="B364" s="13" t="s">
        <v>240</v>
      </c>
      <c r="C364" s="13" t="s">
        <v>2</v>
      </c>
      <c r="D364" s="11">
        <f>SUM(D365:D369)</f>
        <v>231099</v>
      </c>
      <c r="E364" s="11">
        <f>SUM(E365:E369)</f>
        <v>245702.3</v>
      </c>
      <c r="F364" s="11">
        <f t="shared" ref="F364:G364" si="143">SUM(F365:F369)</f>
        <v>245702.3</v>
      </c>
      <c r="G364" s="11">
        <f t="shared" si="143"/>
        <v>245702.3</v>
      </c>
    </row>
    <row r="365" spans="1:7" s="1" customFormat="1" hidden="1" x14ac:dyDescent="0.25">
      <c r="A365" s="7" t="s">
        <v>635</v>
      </c>
      <c r="B365" s="5" t="s">
        <v>240</v>
      </c>
      <c r="C365" s="5" t="s">
        <v>30</v>
      </c>
      <c r="D365" s="6">
        <f>ведомств.!G378</f>
        <v>0</v>
      </c>
      <c r="E365" s="6">
        <f>ведомств.!H378</f>
        <v>0</v>
      </c>
      <c r="F365" s="6">
        <f>ведомств.!I378</f>
        <v>0</v>
      </c>
      <c r="G365" s="6">
        <f>ведомств.!J378</f>
        <v>0</v>
      </c>
    </row>
    <row r="366" spans="1:7" s="1" customFormat="1" ht="47.25" hidden="1" x14ac:dyDescent="0.25">
      <c r="A366" s="4" t="s">
        <v>243</v>
      </c>
      <c r="B366" s="5" t="s">
        <v>240</v>
      </c>
      <c r="C366" s="5" t="s">
        <v>242</v>
      </c>
      <c r="D366" s="6">
        <f>ведомств.!G379</f>
        <v>0</v>
      </c>
      <c r="E366" s="6">
        <f>ведомств.!H379</f>
        <v>0</v>
      </c>
      <c r="F366" s="6">
        <f>ведомств.!I379</f>
        <v>0</v>
      </c>
      <c r="G366" s="6">
        <f>ведомств.!J379</f>
        <v>0</v>
      </c>
    </row>
    <row r="367" spans="1:7" ht="31.5" outlineLevel="1" x14ac:dyDescent="0.25">
      <c r="A367" s="24" t="s">
        <v>63</v>
      </c>
      <c r="B367" s="13" t="s">
        <v>240</v>
      </c>
      <c r="C367" s="13" t="s">
        <v>8</v>
      </c>
      <c r="D367" s="11">
        <f>ведомств.!G380</f>
        <v>2260</v>
      </c>
      <c r="E367" s="11">
        <f>ведомств.!H380</f>
        <v>2260</v>
      </c>
      <c r="F367" s="11">
        <f>ведомств.!I380</f>
        <v>2260</v>
      </c>
      <c r="G367" s="11">
        <f>ведомств.!J380</f>
        <v>2260</v>
      </c>
    </row>
    <row r="368" spans="1:7" ht="63" outlineLevel="1" x14ac:dyDescent="0.25">
      <c r="A368" s="24" t="s">
        <v>115</v>
      </c>
      <c r="B368" s="13" t="s">
        <v>240</v>
      </c>
      <c r="C368" s="13" t="s">
        <v>31</v>
      </c>
      <c r="D368" s="11">
        <f>ведомств.!G381</f>
        <v>228839</v>
      </c>
      <c r="E368" s="11">
        <f>ведомств.!H381</f>
        <v>242532.473</v>
      </c>
      <c r="F368" s="11">
        <f>ведомств.!I381</f>
        <v>242532.473</v>
      </c>
      <c r="G368" s="11">
        <f>ведомств.!J381</f>
        <v>242532.473</v>
      </c>
    </row>
    <row r="369" spans="1:7" outlineLevel="1" x14ac:dyDescent="0.25">
      <c r="A369" s="7" t="s">
        <v>119</v>
      </c>
      <c r="B369" s="13" t="s">
        <v>240</v>
      </c>
      <c r="C369" s="13" t="s">
        <v>34</v>
      </c>
      <c r="D369" s="11">
        <f>ведомств.!G382</f>
        <v>0</v>
      </c>
      <c r="E369" s="11">
        <f>ведомств.!H382</f>
        <v>909.827</v>
      </c>
      <c r="F369" s="11">
        <f>ведомств.!I382</f>
        <v>909.827</v>
      </c>
      <c r="G369" s="11">
        <f>ведомств.!J382</f>
        <v>909.827</v>
      </c>
    </row>
    <row r="370" spans="1:7" s="1" customFormat="1" ht="94.5" hidden="1" outlineLevel="1" x14ac:dyDescent="0.25">
      <c r="A370" s="7" t="s">
        <v>454</v>
      </c>
      <c r="B370" s="5" t="s">
        <v>311</v>
      </c>
      <c r="C370" s="5" t="s">
        <v>2</v>
      </c>
      <c r="D370" s="6">
        <f>SUM(D371:D373)</f>
        <v>0</v>
      </c>
      <c r="E370" s="6">
        <f>SUM(E371:E373)</f>
        <v>0</v>
      </c>
      <c r="F370" s="6">
        <f t="shared" ref="F370:G370" si="144">SUM(F371:F373)</f>
        <v>0</v>
      </c>
      <c r="G370" s="6">
        <f t="shared" si="144"/>
        <v>0</v>
      </c>
    </row>
    <row r="371" spans="1:7" s="1" customFormat="1" hidden="1" x14ac:dyDescent="0.25">
      <c r="A371" s="7" t="s">
        <v>635</v>
      </c>
      <c r="B371" s="5" t="s">
        <v>311</v>
      </c>
      <c r="C371" s="5" t="s">
        <v>30</v>
      </c>
      <c r="D371" s="6">
        <f>ведомств.!G384</f>
        <v>0</v>
      </c>
      <c r="E371" s="6">
        <f>ведомств.!H384</f>
        <v>0</v>
      </c>
      <c r="F371" s="6">
        <f>ведомств.!I384</f>
        <v>0</v>
      </c>
      <c r="G371" s="6">
        <f>ведомств.!J384</f>
        <v>0</v>
      </c>
    </row>
    <row r="372" spans="1:7" s="1" customFormat="1" ht="47.25" hidden="1" x14ac:dyDescent="0.25">
      <c r="A372" s="4" t="s">
        <v>243</v>
      </c>
      <c r="B372" s="5" t="s">
        <v>311</v>
      </c>
      <c r="C372" s="5" t="s">
        <v>242</v>
      </c>
      <c r="D372" s="6">
        <f>ведомств.!G385</f>
        <v>0</v>
      </c>
      <c r="E372" s="6">
        <f>ведомств.!H385</f>
        <v>0</v>
      </c>
      <c r="F372" s="6">
        <f>ведомств.!I385</f>
        <v>0</v>
      </c>
      <c r="G372" s="6">
        <f>ведомств.!J385</f>
        <v>0</v>
      </c>
    </row>
    <row r="373" spans="1:7" s="1" customFormat="1" ht="63" hidden="1" outlineLevel="1" x14ac:dyDescent="0.25">
      <c r="A373" s="7" t="s">
        <v>115</v>
      </c>
      <c r="B373" s="5" t="s">
        <v>311</v>
      </c>
      <c r="C373" s="5" t="s">
        <v>31</v>
      </c>
      <c r="D373" s="6">
        <f>ведомств.!G386</f>
        <v>0</v>
      </c>
      <c r="E373" s="6">
        <f>ведомств.!H386</f>
        <v>0</v>
      </c>
      <c r="F373" s="6">
        <f>ведомств.!I386</f>
        <v>0</v>
      </c>
      <c r="G373" s="6">
        <f>ведомств.!J386</f>
        <v>0</v>
      </c>
    </row>
    <row r="374" spans="1:7" ht="157.5" outlineLevel="1" x14ac:dyDescent="0.25">
      <c r="A374" s="24" t="s">
        <v>455</v>
      </c>
      <c r="B374" s="13" t="s">
        <v>238</v>
      </c>
      <c r="C374" s="13" t="s">
        <v>2</v>
      </c>
      <c r="D374" s="11">
        <f>D375</f>
        <v>306.33999999999997</v>
      </c>
      <c r="E374" s="11">
        <f>E375</f>
        <v>222.1</v>
      </c>
      <c r="F374" s="11">
        <f t="shared" ref="F374:G374" si="145">F375</f>
        <v>222.1</v>
      </c>
      <c r="G374" s="11">
        <f t="shared" si="145"/>
        <v>222.1</v>
      </c>
    </row>
    <row r="375" spans="1:7" ht="31.5" outlineLevel="1" x14ac:dyDescent="0.25">
      <c r="A375" s="24" t="s">
        <v>146</v>
      </c>
      <c r="B375" s="13" t="s">
        <v>238</v>
      </c>
      <c r="C375" s="13" t="s">
        <v>39</v>
      </c>
      <c r="D375" s="11">
        <f>ведомств.!G514</f>
        <v>306.33999999999997</v>
      </c>
      <c r="E375" s="11">
        <f>ведомств.!H514</f>
        <v>222.1</v>
      </c>
      <c r="F375" s="11">
        <f>ведомств.!I514</f>
        <v>222.1</v>
      </c>
      <c r="G375" s="11">
        <f>ведомств.!J514</f>
        <v>222.1</v>
      </c>
    </row>
    <row r="376" spans="1:7" ht="173.25" outlineLevel="1" x14ac:dyDescent="0.25">
      <c r="A376" s="24" t="s">
        <v>672</v>
      </c>
      <c r="B376" s="13" t="s">
        <v>234</v>
      </c>
      <c r="C376" s="13" t="s">
        <v>2</v>
      </c>
      <c r="D376" s="11">
        <f>SUM(D377:D379)</f>
        <v>11017.33</v>
      </c>
      <c r="E376" s="11">
        <f>SUM(E377:E379)</f>
        <v>21738.89</v>
      </c>
      <c r="F376" s="11">
        <f t="shared" ref="F376:G376" si="146">SUM(F377:F379)</f>
        <v>21738.89</v>
      </c>
      <c r="G376" s="11">
        <f t="shared" si="146"/>
        <v>21738.89</v>
      </c>
    </row>
    <row r="377" spans="1:7" ht="31.5" outlineLevel="1" x14ac:dyDescent="0.25">
      <c r="A377" s="24" t="s">
        <v>693</v>
      </c>
      <c r="B377" s="13" t="s">
        <v>234</v>
      </c>
      <c r="C377" s="13" t="s">
        <v>33</v>
      </c>
      <c r="D377" s="11">
        <f>ведомств.!G498</f>
        <v>8262</v>
      </c>
      <c r="E377" s="11">
        <f>ведомств.!H498</f>
        <v>15707.85</v>
      </c>
      <c r="F377" s="11">
        <f>ведомств.!I498</f>
        <v>15707.85</v>
      </c>
      <c r="G377" s="11">
        <f>ведомств.!J498</f>
        <v>15707.85</v>
      </c>
    </row>
    <row r="378" spans="1:7" ht="31.5" outlineLevel="1" x14ac:dyDescent="0.25">
      <c r="A378" s="24" t="s">
        <v>63</v>
      </c>
      <c r="B378" s="13" t="s">
        <v>234</v>
      </c>
      <c r="C378" s="13" t="s">
        <v>8</v>
      </c>
      <c r="D378" s="11">
        <f>ведомств.!G499</f>
        <v>45</v>
      </c>
      <c r="E378" s="11">
        <f>ведомств.!H499</f>
        <v>110.271</v>
      </c>
      <c r="F378" s="11">
        <f>ведомств.!I499</f>
        <v>110.271</v>
      </c>
      <c r="G378" s="11">
        <f>ведомств.!J499</f>
        <v>110.271</v>
      </c>
    </row>
    <row r="379" spans="1:7" ht="31.5" outlineLevel="1" x14ac:dyDescent="0.25">
      <c r="A379" s="24" t="s">
        <v>97</v>
      </c>
      <c r="B379" s="13" t="s">
        <v>234</v>
      </c>
      <c r="C379" s="13" t="s">
        <v>24</v>
      </c>
      <c r="D379" s="11">
        <f>ведомств.!G500</f>
        <v>2710.33</v>
      </c>
      <c r="E379" s="11">
        <f>ведомств.!H500</f>
        <v>5920.7690000000002</v>
      </c>
      <c r="F379" s="11">
        <f>ведомств.!I500</f>
        <v>5920.7690000000002</v>
      </c>
      <c r="G379" s="11">
        <f>ведомств.!J500</f>
        <v>5920.7690000000002</v>
      </c>
    </row>
    <row r="380" spans="1:7" ht="63" outlineLevel="1" x14ac:dyDescent="0.25">
      <c r="A380" s="24" t="s">
        <v>131</v>
      </c>
      <c r="B380" s="13" t="s">
        <v>312</v>
      </c>
      <c r="C380" s="13" t="s">
        <v>2</v>
      </c>
      <c r="D380" s="11">
        <f>SUM(D381:D390)</f>
        <v>88019.54</v>
      </c>
      <c r="E380" s="11">
        <f>SUM(E381:E390)</f>
        <v>124410.288</v>
      </c>
      <c r="F380" s="11">
        <f t="shared" ref="F380:G380" si="147">SUM(F381:F390)</f>
        <v>125411.406</v>
      </c>
      <c r="G380" s="11">
        <f t="shared" si="147"/>
        <v>122075.79299999999</v>
      </c>
    </row>
    <row r="381" spans="1:7" s="1" customFormat="1" hidden="1" outlineLevel="1" x14ac:dyDescent="0.25">
      <c r="A381" s="7" t="s">
        <v>635</v>
      </c>
      <c r="B381" s="5" t="s">
        <v>312</v>
      </c>
      <c r="C381" s="5" t="s">
        <v>30</v>
      </c>
      <c r="D381" s="6">
        <f>ведомств.!G388</f>
        <v>0</v>
      </c>
      <c r="E381" s="6">
        <f>ведомств.!H388</f>
        <v>0</v>
      </c>
      <c r="F381" s="6">
        <f>ведомств.!I388</f>
        <v>0</v>
      </c>
      <c r="G381" s="6">
        <f>ведомств.!J388</f>
        <v>0</v>
      </c>
    </row>
    <row r="382" spans="1:7" s="1" customFormat="1" ht="31.5" hidden="1" x14ac:dyDescent="0.25">
      <c r="A382" s="7" t="s">
        <v>118</v>
      </c>
      <c r="B382" s="5" t="s">
        <v>312</v>
      </c>
      <c r="C382" s="5" t="s">
        <v>33</v>
      </c>
      <c r="D382" s="6">
        <f>ведомств.!G389</f>
        <v>0</v>
      </c>
      <c r="E382" s="6">
        <f>ведомств.!H389</f>
        <v>0</v>
      </c>
      <c r="F382" s="6">
        <f>ведомств.!I389</f>
        <v>0</v>
      </c>
      <c r="G382" s="6">
        <f>ведомств.!J389</f>
        <v>0</v>
      </c>
    </row>
    <row r="383" spans="1:7" s="1" customFormat="1" ht="47.25" hidden="1" x14ac:dyDescent="0.25">
      <c r="A383" s="4" t="s">
        <v>243</v>
      </c>
      <c r="B383" s="5" t="s">
        <v>312</v>
      </c>
      <c r="C383" s="5" t="s">
        <v>242</v>
      </c>
      <c r="D383" s="6">
        <f>ведомств.!G390</f>
        <v>0</v>
      </c>
      <c r="E383" s="6">
        <f>ведомств.!H390</f>
        <v>0</v>
      </c>
      <c r="F383" s="6">
        <f>ведомств.!I390</f>
        <v>0</v>
      </c>
      <c r="G383" s="6">
        <f>ведомств.!J390</f>
        <v>0</v>
      </c>
    </row>
    <row r="384" spans="1:7" s="1" customFormat="1" ht="31.5" hidden="1" outlineLevel="1" x14ac:dyDescent="0.25">
      <c r="A384" s="7" t="s">
        <v>132</v>
      </c>
      <c r="B384" s="5" t="s">
        <v>312</v>
      </c>
      <c r="C384" s="5" t="s">
        <v>37</v>
      </c>
      <c r="D384" s="6">
        <f>ведомств.!G391</f>
        <v>0</v>
      </c>
      <c r="E384" s="6">
        <f>ведомств.!H391</f>
        <v>0</v>
      </c>
      <c r="F384" s="6">
        <f>ведомств.!I391</f>
        <v>0</v>
      </c>
      <c r="G384" s="6">
        <f>ведомств.!J391</f>
        <v>0</v>
      </c>
    </row>
    <row r="385" spans="1:7" s="1" customFormat="1" ht="31.5" hidden="1" x14ac:dyDescent="0.25">
      <c r="A385" s="7" t="s">
        <v>65</v>
      </c>
      <c r="B385" s="5" t="s">
        <v>312</v>
      </c>
      <c r="C385" s="5" t="s">
        <v>9</v>
      </c>
      <c r="D385" s="6">
        <f>ведомств.!G392</f>
        <v>0</v>
      </c>
      <c r="E385" s="6">
        <f>ведомств.!H392</f>
        <v>0</v>
      </c>
      <c r="F385" s="6">
        <f>ведомств.!I392</f>
        <v>0</v>
      </c>
      <c r="G385" s="6">
        <f>ведомств.!J392</f>
        <v>0</v>
      </c>
    </row>
    <row r="386" spans="1:7" s="1" customFormat="1" ht="31.5" hidden="1" outlineLevel="1" x14ac:dyDescent="0.25">
      <c r="A386" s="7" t="s">
        <v>63</v>
      </c>
      <c r="B386" s="5" t="s">
        <v>312</v>
      </c>
      <c r="C386" s="5" t="s">
        <v>8</v>
      </c>
      <c r="D386" s="6">
        <f>ведомств.!G393</f>
        <v>0</v>
      </c>
      <c r="E386" s="6">
        <f>ведомств.!H393</f>
        <v>0</v>
      </c>
      <c r="F386" s="6">
        <f>ведомств.!I393</f>
        <v>0</v>
      </c>
      <c r="G386" s="6">
        <f>ведомств.!J393</f>
        <v>0</v>
      </c>
    </row>
    <row r="387" spans="1:7" ht="63" collapsed="1" x14ac:dyDescent="0.25">
      <c r="A387" s="24" t="s">
        <v>115</v>
      </c>
      <c r="B387" s="13" t="s">
        <v>312</v>
      </c>
      <c r="C387" s="13" t="s">
        <v>31</v>
      </c>
      <c r="D387" s="11">
        <f>ведомств.!G394</f>
        <v>87539.26</v>
      </c>
      <c r="E387" s="11">
        <f>ведомств.!H394</f>
        <v>105932.061</v>
      </c>
      <c r="F387" s="11">
        <f>ведомств.!I394</f>
        <v>106933.179</v>
      </c>
      <c r="G387" s="11">
        <f>ведомств.!J394</f>
        <v>106585.601</v>
      </c>
    </row>
    <row r="388" spans="1:7" outlineLevel="1" x14ac:dyDescent="0.25">
      <c r="A388" s="24" t="s">
        <v>119</v>
      </c>
      <c r="B388" s="13" t="s">
        <v>312</v>
      </c>
      <c r="C388" s="13" t="s">
        <v>34</v>
      </c>
      <c r="D388" s="11">
        <f>ведомств.!G395</f>
        <v>480.28</v>
      </c>
      <c r="E388" s="11">
        <f>ведомств.!H395</f>
        <v>18478.226999999999</v>
      </c>
      <c r="F388" s="11">
        <f>ведомств.!I395</f>
        <v>18478.226999999999</v>
      </c>
      <c r="G388" s="11">
        <f>ведомств.!J395</f>
        <v>15490.191999999999</v>
      </c>
    </row>
    <row r="389" spans="1:7" s="1" customFormat="1" ht="31.5" hidden="1" x14ac:dyDescent="0.25">
      <c r="A389" s="7" t="s">
        <v>66</v>
      </c>
      <c r="B389" s="5" t="s">
        <v>312</v>
      </c>
      <c r="C389" s="5" t="s">
        <v>10</v>
      </c>
      <c r="D389" s="6">
        <f>ведомств.!G396</f>
        <v>0</v>
      </c>
      <c r="E389" s="6">
        <f>ведомств.!H396</f>
        <v>0</v>
      </c>
      <c r="F389" s="6">
        <f>ведомств.!I396</f>
        <v>0</v>
      </c>
      <c r="G389" s="6">
        <f>ведомств.!J396</f>
        <v>0</v>
      </c>
    </row>
    <row r="390" spans="1:7" s="1" customFormat="1" hidden="1" outlineLevel="1" x14ac:dyDescent="0.25">
      <c r="A390" s="7" t="s">
        <v>120</v>
      </c>
      <c r="B390" s="5" t="s">
        <v>312</v>
      </c>
      <c r="C390" s="5" t="s">
        <v>35</v>
      </c>
      <c r="D390" s="6">
        <f>ведомств.!G397</f>
        <v>0</v>
      </c>
      <c r="E390" s="6">
        <f>ведомств.!H397</f>
        <v>0</v>
      </c>
      <c r="F390" s="6">
        <f>ведомств.!I397</f>
        <v>0</v>
      </c>
      <c r="G390" s="6">
        <f>ведомств.!J397</f>
        <v>0</v>
      </c>
    </row>
    <row r="391" spans="1:7" s="1" customFormat="1" ht="63" outlineLevel="1" x14ac:dyDescent="0.25">
      <c r="A391" s="15" t="s">
        <v>736</v>
      </c>
      <c r="B391" s="5" t="s">
        <v>734</v>
      </c>
      <c r="C391" s="5" t="s">
        <v>2</v>
      </c>
      <c r="D391" s="6">
        <f>D392</f>
        <v>0</v>
      </c>
      <c r="E391" s="6">
        <f>E392</f>
        <v>1282.05</v>
      </c>
      <c r="F391" s="6">
        <f t="shared" ref="F391:G391" si="148">F392</f>
        <v>1282.05</v>
      </c>
      <c r="G391" s="6">
        <f t="shared" si="148"/>
        <v>1282.05</v>
      </c>
    </row>
    <row r="392" spans="1:7" s="1" customFormat="1" outlineLevel="1" x14ac:dyDescent="0.25">
      <c r="A392" s="15" t="s">
        <v>119</v>
      </c>
      <c r="B392" s="5" t="s">
        <v>734</v>
      </c>
      <c r="C392" s="5" t="s">
        <v>34</v>
      </c>
      <c r="D392" s="6">
        <f>ведомств.!G399</f>
        <v>0</v>
      </c>
      <c r="E392" s="6">
        <f>ведомств.!H399</f>
        <v>1282.05</v>
      </c>
      <c r="F392" s="6">
        <f>ведомств.!I399</f>
        <v>1282.05</v>
      </c>
      <c r="G392" s="6">
        <f>ведомств.!J399</f>
        <v>1282.05</v>
      </c>
    </row>
    <row r="393" spans="1:7" s="1" customFormat="1" ht="63" outlineLevel="1" x14ac:dyDescent="0.25">
      <c r="A393" s="15" t="s">
        <v>737</v>
      </c>
      <c r="B393" s="5" t="s">
        <v>735</v>
      </c>
      <c r="C393" s="5" t="s">
        <v>2</v>
      </c>
      <c r="D393" s="6">
        <f>D394</f>
        <v>0</v>
      </c>
      <c r="E393" s="6">
        <f>E394</f>
        <v>131.82</v>
      </c>
      <c r="F393" s="6">
        <f t="shared" ref="F393:G393" si="149">F394</f>
        <v>131.82</v>
      </c>
      <c r="G393" s="6">
        <f t="shared" si="149"/>
        <v>131.82</v>
      </c>
    </row>
    <row r="394" spans="1:7" s="1" customFormat="1" outlineLevel="1" x14ac:dyDescent="0.25">
      <c r="A394" s="15" t="s">
        <v>119</v>
      </c>
      <c r="B394" s="5" t="s">
        <v>735</v>
      </c>
      <c r="C394" s="5" t="s">
        <v>34</v>
      </c>
      <c r="D394" s="6">
        <f>ведомств.!G401</f>
        <v>0</v>
      </c>
      <c r="E394" s="6">
        <f>ведомств.!H401</f>
        <v>131.82</v>
      </c>
      <c r="F394" s="6">
        <f>ведомств.!I401</f>
        <v>131.82</v>
      </c>
      <c r="G394" s="6">
        <f>ведомств.!J401</f>
        <v>131.82</v>
      </c>
    </row>
    <row r="395" spans="1:7" ht="141.75" outlineLevel="1" x14ac:dyDescent="0.25">
      <c r="A395" s="23" t="s">
        <v>456</v>
      </c>
      <c r="B395" s="13" t="s">
        <v>565</v>
      </c>
      <c r="C395" s="13" t="s">
        <v>2</v>
      </c>
      <c r="D395" s="11">
        <f>D396</f>
        <v>50</v>
      </c>
      <c r="E395" s="11">
        <f>E396</f>
        <v>1176.6569999999999</v>
      </c>
      <c r="F395" s="11">
        <f t="shared" ref="F395:G395" si="150">F396</f>
        <v>1176.6569999999999</v>
      </c>
      <c r="G395" s="11">
        <f t="shared" si="150"/>
        <v>1174.126</v>
      </c>
    </row>
    <row r="396" spans="1:7" ht="63" x14ac:dyDescent="0.25">
      <c r="A396" s="24" t="s">
        <v>133</v>
      </c>
      <c r="B396" s="13" t="s">
        <v>313</v>
      </c>
      <c r="C396" s="13" t="s">
        <v>2</v>
      </c>
      <c r="D396" s="11">
        <f>SUM(D397:D400)</f>
        <v>50</v>
      </c>
      <c r="E396" s="11">
        <f>SUM(E397:E400)</f>
        <v>1176.6569999999999</v>
      </c>
      <c r="F396" s="11">
        <f t="shared" ref="F396:G396" si="151">SUM(F397:F400)</f>
        <v>1176.6569999999999</v>
      </c>
      <c r="G396" s="11">
        <f t="shared" si="151"/>
        <v>1174.126</v>
      </c>
    </row>
    <row r="397" spans="1:7" ht="47.25" x14ac:dyDescent="0.25">
      <c r="A397" s="4" t="s">
        <v>784</v>
      </c>
      <c r="B397" s="5" t="s">
        <v>313</v>
      </c>
      <c r="C397" s="5" t="s">
        <v>783</v>
      </c>
      <c r="D397" s="11">
        <f>ведомств.!G403</f>
        <v>0</v>
      </c>
      <c r="E397" s="11">
        <f>ведомств.!H403</f>
        <v>75.16</v>
      </c>
      <c r="F397" s="11">
        <f>ведомств.!I403</f>
        <v>75.16</v>
      </c>
      <c r="G397" s="11">
        <f>ведомств.!J403</f>
        <v>73.959999999999994</v>
      </c>
    </row>
    <row r="398" spans="1:7" ht="31.5" x14ac:dyDescent="0.25">
      <c r="A398" s="24" t="s">
        <v>63</v>
      </c>
      <c r="B398" s="13" t="s">
        <v>313</v>
      </c>
      <c r="C398" s="13" t="s">
        <v>8</v>
      </c>
      <c r="D398" s="11">
        <f>ведомств.!G404</f>
        <v>50</v>
      </c>
      <c r="E398" s="11">
        <f>ведомств.!H404</f>
        <v>726.27099999999996</v>
      </c>
      <c r="F398" s="11">
        <f>ведомств.!I404</f>
        <v>726.27099999999996</v>
      </c>
      <c r="G398" s="11">
        <f>ведомств.!J404</f>
        <v>725.81</v>
      </c>
    </row>
    <row r="399" spans="1:7" ht="63" x14ac:dyDescent="0.25">
      <c r="A399" s="15" t="s">
        <v>115</v>
      </c>
      <c r="B399" s="13" t="s">
        <v>313</v>
      </c>
      <c r="C399" s="13" t="s">
        <v>31</v>
      </c>
      <c r="D399" s="11">
        <f>ведомств.!G405</f>
        <v>0</v>
      </c>
      <c r="E399" s="11">
        <f>ведомств.!H405</f>
        <v>58</v>
      </c>
      <c r="F399" s="11">
        <f>ведомств.!I405</f>
        <v>58</v>
      </c>
      <c r="G399" s="11">
        <f>ведомств.!J405</f>
        <v>58</v>
      </c>
    </row>
    <row r="400" spans="1:7" s="1" customFormat="1" outlineLevel="1" x14ac:dyDescent="0.25">
      <c r="A400" s="24" t="s">
        <v>129</v>
      </c>
      <c r="B400" s="13" t="s">
        <v>313</v>
      </c>
      <c r="C400" s="13" t="s">
        <v>36</v>
      </c>
      <c r="D400" s="11">
        <f>ведомств.!G406</f>
        <v>0</v>
      </c>
      <c r="E400" s="11">
        <f>ведомств.!H406</f>
        <v>317.226</v>
      </c>
      <c r="F400" s="11">
        <f>ведомств.!I406</f>
        <v>317.226</v>
      </c>
      <c r="G400" s="11">
        <f>ведомств.!J406</f>
        <v>316.35599999999999</v>
      </c>
    </row>
    <row r="401" spans="1:7" ht="31.5" outlineLevel="1" x14ac:dyDescent="0.25">
      <c r="A401" s="23" t="s">
        <v>457</v>
      </c>
      <c r="B401" s="13" t="s">
        <v>566</v>
      </c>
      <c r="C401" s="13" t="s">
        <v>2</v>
      </c>
      <c r="D401" s="11">
        <f>D402</f>
        <v>3800</v>
      </c>
      <c r="E401" s="11">
        <f>E402</f>
        <v>11422.103999999999</v>
      </c>
      <c r="F401" s="11">
        <f t="shared" ref="F401:G401" si="152">F402</f>
        <v>11422.103999999999</v>
      </c>
      <c r="G401" s="11">
        <f t="shared" si="152"/>
        <v>11422.103999999999</v>
      </c>
    </row>
    <row r="402" spans="1:7" ht="47.25" outlineLevel="1" x14ac:dyDescent="0.25">
      <c r="A402" s="23" t="s">
        <v>458</v>
      </c>
      <c r="B402" s="13" t="s">
        <v>567</v>
      </c>
      <c r="C402" s="13" t="s">
        <v>2</v>
      </c>
      <c r="D402" s="11">
        <f>D403+D405+D407+D409+D411</f>
        <v>3800</v>
      </c>
      <c r="E402" s="11">
        <f>E403+E405+E407+E409+E411</f>
        <v>11422.103999999999</v>
      </c>
      <c r="F402" s="11">
        <f t="shared" ref="F402:G402" si="153">F403+F405+F407+F409+F411</f>
        <v>11422.103999999999</v>
      </c>
      <c r="G402" s="11">
        <f t="shared" si="153"/>
        <v>11422.103999999999</v>
      </c>
    </row>
    <row r="403" spans="1:7" s="1" customFormat="1" ht="94.5" hidden="1" x14ac:dyDescent="0.25">
      <c r="A403" s="7" t="s">
        <v>205</v>
      </c>
      <c r="B403" s="5" t="s">
        <v>568</v>
      </c>
      <c r="C403" s="5" t="s">
        <v>2</v>
      </c>
      <c r="D403" s="6">
        <f>D404</f>
        <v>0</v>
      </c>
      <c r="E403" s="6">
        <f>E404</f>
        <v>0</v>
      </c>
      <c r="F403" s="6">
        <f t="shared" ref="F403:G403" si="154">F404</f>
        <v>0</v>
      </c>
      <c r="G403" s="6">
        <f t="shared" si="154"/>
        <v>0</v>
      </c>
    </row>
    <row r="404" spans="1:7" s="1" customFormat="1" hidden="1" outlineLevel="1" x14ac:dyDescent="0.25">
      <c r="A404" s="7" t="s">
        <v>206</v>
      </c>
      <c r="B404" s="5" t="s">
        <v>568</v>
      </c>
      <c r="C404" s="5" t="s">
        <v>51</v>
      </c>
      <c r="D404" s="6">
        <f>ведомств.!G989</f>
        <v>0</v>
      </c>
      <c r="E404" s="6">
        <f>ведомств.!H989</f>
        <v>0</v>
      </c>
      <c r="F404" s="6">
        <f>ведомств.!I989</f>
        <v>0</v>
      </c>
      <c r="G404" s="6">
        <f>ведомств.!J989</f>
        <v>0</v>
      </c>
    </row>
    <row r="405" spans="1:7" ht="47.25" collapsed="1" x14ac:dyDescent="0.25">
      <c r="A405" s="24" t="s">
        <v>459</v>
      </c>
      <c r="B405" s="13" t="s">
        <v>369</v>
      </c>
      <c r="C405" s="13" t="s">
        <v>2</v>
      </c>
      <c r="D405" s="11">
        <f>D406</f>
        <v>3800</v>
      </c>
      <c r="E405" s="11">
        <f>E406</f>
        <v>3668.7239999999997</v>
      </c>
      <c r="F405" s="11">
        <f t="shared" ref="F405:G405" si="155">F406</f>
        <v>3668.7240000000002</v>
      </c>
      <c r="G405" s="11">
        <f t="shared" si="155"/>
        <v>3668.7240000000002</v>
      </c>
    </row>
    <row r="406" spans="1:7" outlineLevel="1" x14ac:dyDescent="0.25">
      <c r="A406" s="24" t="s">
        <v>206</v>
      </c>
      <c r="B406" s="13" t="s">
        <v>369</v>
      </c>
      <c r="C406" s="13" t="s">
        <v>51</v>
      </c>
      <c r="D406" s="11">
        <f>ведомств.!G993</f>
        <v>3800</v>
      </c>
      <c r="E406" s="11">
        <f>ведомств.!H993</f>
        <v>3668.7239999999997</v>
      </c>
      <c r="F406" s="11">
        <f>ведомств.!I993</f>
        <v>3668.7240000000002</v>
      </c>
      <c r="G406" s="11">
        <f>ведомств.!J993</f>
        <v>3668.7240000000002</v>
      </c>
    </row>
    <row r="407" spans="1:7" s="1" customFormat="1" ht="47.25" hidden="1" x14ac:dyDescent="0.25">
      <c r="A407" s="7" t="s">
        <v>460</v>
      </c>
      <c r="B407" s="5" t="s">
        <v>370</v>
      </c>
      <c r="C407" s="5" t="s">
        <v>2</v>
      </c>
      <c r="D407" s="6">
        <f>D408</f>
        <v>0</v>
      </c>
      <c r="E407" s="6">
        <f>E408</f>
        <v>0</v>
      </c>
      <c r="F407" s="6">
        <f t="shared" ref="F407:G407" si="156">F408</f>
        <v>0</v>
      </c>
      <c r="G407" s="6">
        <f t="shared" si="156"/>
        <v>0</v>
      </c>
    </row>
    <row r="408" spans="1:7" s="1" customFormat="1" hidden="1" outlineLevel="1" x14ac:dyDescent="0.25">
      <c r="A408" s="7" t="s">
        <v>206</v>
      </c>
      <c r="B408" s="5" t="s">
        <v>370</v>
      </c>
      <c r="C408" s="5" t="s">
        <v>51</v>
      </c>
      <c r="D408" s="6">
        <f>ведомств.!G997</f>
        <v>0</v>
      </c>
      <c r="E408" s="6">
        <f>ведомств.!H997</f>
        <v>0</v>
      </c>
      <c r="F408" s="6">
        <f>ведомств.!I997</f>
        <v>0</v>
      </c>
      <c r="G408" s="6">
        <f>ведомств.!J997</f>
        <v>0</v>
      </c>
    </row>
    <row r="409" spans="1:7" s="1" customFormat="1" ht="94.5" hidden="1" x14ac:dyDescent="0.25">
      <c r="A409" s="7" t="s">
        <v>461</v>
      </c>
      <c r="B409" s="5" t="s">
        <v>371</v>
      </c>
      <c r="C409" s="5" t="s">
        <v>2</v>
      </c>
      <c r="D409" s="6">
        <f>D410</f>
        <v>0</v>
      </c>
      <c r="E409" s="6">
        <f>E410</f>
        <v>0</v>
      </c>
      <c r="F409" s="6">
        <f t="shared" ref="F409:G409" si="157">F410</f>
        <v>0</v>
      </c>
      <c r="G409" s="6">
        <f t="shared" si="157"/>
        <v>0</v>
      </c>
    </row>
    <row r="410" spans="1:7" s="1" customFormat="1" hidden="1" outlineLevel="1" x14ac:dyDescent="0.25">
      <c r="A410" s="7" t="s">
        <v>206</v>
      </c>
      <c r="B410" s="5" t="s">
        <v>371</v>
      </c>
      <c r="C410" s="5" t="s">
        <v>51</v>
      </c>
      <c r="D410" s="6">
        <f>ведомств.!G999</f>
        <v>0</v>
      </c>
      <c r="E410" s="6">
        <f>ведомств.!H999</f>
        <v>0</v>
      </c>
      <c r="F410" s="6">
        <f>ведомств.!I999</f>
        <v>0</v>
      </c>
      <c r="G410" s="6">
        <f>ведомств.!J999</f>
        <v>0</v>
      </c>
    </row>
    <row r="411" spans="1:7" s="1" customFormat="1" ht="78.75" outlineLevel="1" x14ac:dyDescent="0.25">
      <c r="A411" s="15" t="s">
        <v>766</v>
      </c>
      <c r="B411" s="5" t="s">
        <v>765</v>
      </c>
      <c r="C411" s="13" t="s">
        <v>2</v>
      </c>
      <c r="D411" s="6">
        <f>D412</f>
        <v>0</v>
      </c>
      <c r="E411" s="6">
        <f>E412</f>
        <v>7753.38</v>
      </c>
      <c r="F411" s="6">
        <f t="shared" ref="F411:G411" si="158">F412</f>
        <v>7753.38</v>
      </c>
      <c r="G411" s="6">
        <f t="shared" si="158"/>
        <v>7753.38</v>
      </c>
    </row>
    <row r="412" spans="1:7" s="1" customFormat="1" outlineLevel="1" x14ac:dyDescent="0.25">
      <c r="A412" s="15" t="s">
        <v>206</v>
      </c>
      <c r="B412" s="5" t="s">
        <v>765</v>
      </c>
      <c r="C412" s="13" t="s">
        <v>51</v>
      </c>
      <c r="D412" s="6">
        <f>ведомств.!G995</f>
        <v>0</v>
      </c>
      <c r="E412" s="6">
        <f>ведомств.!H995</f>
        <v>7753.38</v>
      </c>
      <c r="F412" s="6">
        <f>ведомств.!I995</f>
        <v>7753.38</v>
      </c>
      <c r="G412" s="6">
        <f>ведомств.!J995</f>
        <v>7753.38</v>
      </c>
    </row>
    <row r="413" spans="1:7" outlineLevel="1" x14ac:dyDescent="0.25">
      <c r="A413" s="27" t="s">
        <v>604</v>
      </c>
      <c r="B413" s="13" t="s">
        <v>606</v>
      </c>
      <c r="C413" s="13" t="s">
        <v>2</v>
      </c>
      <c r="D413" s="11">
        <f>D414</f>
        <v>27.9</v>
      </c>
      <c r="E413" s="11">
        <f>E414</f>
        <v>20.399999999999999</v>
      </c>
      <c r="F413" s="11">
        <f t="shared" ref="F413:G414" si="159">F414</f>
        <v>20.399999999999999</v>
      </c>
      <c r="G413" s="11">
        <f t="shared" si="159"/>
        <v>20.399999999999999</v>
      </c>
    </row>
    <row r="414" spans="1:7" ht="78.75" outlineLevel="1" x14ac:dyDescent="0.25">
      <c r="A414" s="27" t="s">
        <v>605</v>
      </c>
      <c r="B414" s="13" t="s">
        <v>611</v>
      </c>
      <c r="C414" s="13" t="s">
        <v>2</v>
      </c>
      <c r="D414" s="11">
        <f>D415</f>
        <v>27.9</v>
      </c>
      <c r="E414" s="11">
        <f>E415</f>
        <v>20.399999999999999</v>
      </c>
      <c r="F414" s="11">
        <f t="shared" si="159"/>
        <v>20.399999999999999</v>
      </c>
      <c r="G414" s="11">
        <f t="shared" si="159"/>
        <v>20.399999999999999</v>
      </c>
    </row>
    <row r="415" spans="1:7" ht="78.75" outlineLevel="1" x14ac:dyDescent="0.25">
      <c r="A415" s="15" t="s">
        <v>610</v>
      </c>
      <c r="B415" s="13" t="s">
        <v>607</v>
      </c>
      <c r="C415" s="13" t="s">
        <v>2</v>
      </c>
      <c r="D415" s="11">
        <f>SUM(D416:D417)</f>
        <v>27.9</v>
      </c>
      <c r="E415" s="11">
        <f>SUM(E416:E417)</f>
        <v>20.399999999999999</v>
      </c>
      <c r="F415" s="11">
        <f t="shared" ref="F415:G415" si="160">SUM(F416:F417)</f>
        <v>20.399999999999999</v>
      </c>
      <c r="G415" s="11">
        <f t="shared" si="160"/>
        <v>20.399999999999999</v>
      </c>
    </row>
    <row r="416" spans="1:7" ht="31.5" outlineLevel="1" x14ac:dyDescent="0.25">
      <c r="A416" s="15" t="s">
        <v>63</v>
      </c>
      <c r="B416" s="13" t="s">
        <v>607</v>
      </c>
      <c r="C416" s="13" t="s">
        <v>8</v>
      </c>
      <c r="D416" s="11">
        <f>ведомств.!G617</f>
        <v>15.3</v>
      </c>
      <c r="E416" s="11">
        <f>ведомств.!H617</f>
        <v>15.3</v>
      </c>
      <c r="F416" s="11">
        <f>ведомств.!I617</f>
        <v>15.3</v>
      </c>
      <c r="G416" s="11">
        <f>ведомств.!J617</f>
        <v>15.3</v>
      </c>
    </row>
    <row r="417" spans="1:7" outlineLevel="1" x14ac:dyDescent="0.25">
      <c r="A417" s="15" t="s">
        <v>119</v>
      </c>
      <c r="B417" s="13" t="s">
        <v>607</v>
      </c>
      <c r="C417" s="13" t="s">
        <v>34</v>
      </c>
      <c r="D417" s="11">
        <f>ведомств.!G618</f>
        <v>12.6</v>
      </c>
      <c r="E417" s="11">
        <f>ведомств.!H618</f>
        <v>5.0999999999999996</v>
      </c>
      <c r="F417" s="11">
        <f>ведомств.!I618</f>
        <v>5.0999999999999996</v>
      </c>
      <c r="G417" s="11">
        <f>ведомств.!J618</f>
        <v>5.0999999999999996</v>
      </c>
    </row>
    <row r="418" spans="1:7" ht="49.5" outlineLevel="1" x14ac:dyDescent="0.25">
      <c r="A418" s="28" t="s">
        <v>462</v>
      </c>
      <c r="B418" s="13" t="s">
        <v>569</v>
      </c>
      <c r="C418" s="13" t="s">
        <v>2</v>
      </c>
      <c r="D418" s="11">
        <f>D419</f>
        <v>1900</v>
      </c>
      <c r="E418" s="11">
        <f>E419</f>
        <v>4100</v>
      </c>
      <c r="F418" s="11">
        <f t="shared" ref="F418:G418" si="161">F419</f>
        <v>4100</v>
      </c>
      <c r="G418" s="11">
        <f t="shared" si="161"/>
        <v>4100</v>
      </c>
    </row>
    <row r="419" spans="1:7" ht="148.5" outlineLevel="1" x14ac:dyDescent="0.25">
      <c r="A419" s="26" t="s">
        <v>463</v>
      </c>
      <c r="B419" s="13" t="s">
        <v>570</v>
      </c>
      <c r="C419" s="13" t="s">
        <v>2</v>
      </c>
      <c r="D419" s="11">
        <f>D420+D422+D424</f>
        <v>1900</v>
      </c>
      <c r="E419" s="11">
        <f>E420+E422+E424</f>
        <v>4100</v>
      </c>
      <c r="F419" s="11">
        <f t="shared" ref="F419:G419" si="162">F420+F422+F424</f>
        <v>4100</v>
      </c>
      <c r="G419" s="11">
        <f t="shared" si="162"/>
        <v>4100</v>
      </c>
    </row>
    <row r="420" spans="1:7" ht="141.75" outlineLevel="1" x14ac:dyDescent="0.25">
      <c r="A420" s="15" t="s">
        <v>688</v>
      </c>
      <c r="B420" s="13" t="s">
        <v>686</v>
      </c>
      <c r="C420" s="13" t="s">
        <v>2</v>
      </c>
      <c r="D420" s="11">
        <f>D421</f>
        <v>1500</v>
      </c>
      <c r="E420" s="11">
        <f>E421</f>
        <v>3700</v>
      </c>
      <c r="F420" s="11">
        <f t="shared" ref="F420:G420" si="163">F421</f>
        <v>3700</v>
      </c>
      <c r="G420" s="11">
        <f t="shared" si="163"/>
        <v>3700</v>
      </c>
    </row>
    <row r="421" spans="1:7" ht="47.25" outlineLevel="1" x14ac:dyDescent="0.25">
      <c r="A421" s="15" t="s">
        <v>219</v>
      </c>
      <c r="B421" s="13" t="s">
        <v>686</v>
      </c>
      <c r="C421" s="13" t="s">
        <v>20</v>
      </c>
      <c r="D421" s="11">
        <f>ведомств.!G165</f>
        <v>1500</v>
      </c>
      <c r="E421" s="11">
        <f>ведомств.!H165</f>
        <v>3700</v>
      </c>
      <c r="F421" s="11">
        <f>ведомств.!I165</f>
        <v>3700</v>
      </c>
      <c r="G421" s="11">
        <f>ведомств.!J165</f>
        <v>3700</v>
      </c>
    </row>
    <row r="422" spans="1:7" ht="141.75" x14ac:dyDescent="0.25">
      <c r="A422" s="24" t="s">
        <v>464</v>
      </c>
      <c r="B422" s="13" t="s">
        <v>277</v>
      </c>
      <c r="C422" s="13" t="s">
        <v>2</v>
      </c>
      <c r="D422" s="11">
        <f>D423</f>
        <v>400</v>
      </c>
      <c r="E422" s="11">
        <f>E423</f>
        <v>400</v>
      </c>
      <c r="F422" s="11">
        <f t="shared" ref="F422:G422" si="164">F423</f>
        <v>400</v>
      </c>
      <c r="G422" s="11">
        <f t="shared" si="164"/>
        <v>400</v>
      </c>
    </row>
    <row r="423" spans="1:7" ht="47.25" outlineLevel="1" x14ac:dyDescent="0.25">
      <c r="A423" s="24" t="s">
        <v>219</v>
      </c>
      <c r="B423" s="13" t="s">
        <v>277</v>
      </c>
      <c r="C423" s="13" t="s">
        <v>20</v>
      </c>
      <c r="D423" s="11">
        <f>ведомств.!G167</f>
        <v>400</v>
      </c>
      <c r="E423" s="11">
        <f>ведомств.!H167</f>
        <v>400</v>
      </c>
      <c r="F423" s="11">
        <f>ведомств.!I167</f>
        <v>400</v>
      </c>
      <c r="G423" s="11">
        <f>ведомств.!J167</f>
        <v>400</v>
      </c>
    </row>
    <row r="424" spans="1:7" ht="141.75" hidden="1" outlineLevel="1" x14ac:dyDescent="0.25">
      <c r="A424" s="24" t="s">
        <v>703</v>
      </c>
      <c r="B424" s="13" t="s">
        <v>702</v>
      </c>
      <c r="C424" s="13" t="s">
        <v>2</v>
      </c>
      <c r="D424" s="11">
        <f>D425</f>
        <v>0</v>
      </c>
      <c r="E424" s="11">
        <f>E425</f>
        <v>0</v>
      </c>
      <c r="F424" s="11">
        <f t="shared" ref="F424:G424" si="165">F425</f>
        <v>0</v>
      </c>
      <c r="G424" s="11">
        <f t="shared" si="165"/>
        <v>0</v>
      </c>
    </row>
    <row r="425" spans="1:7" ht="47.25" hidden="1" outlineLevel="1" x14ac:dyDescent="0.25">
      <c r="A425" s="24" t="s">
        <v>219</v>
      </c>
      <c r="B425" s="13" t="s">
        <v>702</v>
      </c>
      <c r="C425" s="13" t="s">
        <v>20</v>
      </c>
      <c r="D425" s="11">
        <f>ведомств.!G169</f>
        <v>0</v>
      </c>
      <c r="E425" s="11">
        <f>ведомств.!H169</f>
        <v>0</v>
      </c>
      <c r="F425" s="11">
        <f>ведомств.!I169</f>
        <v>0</v>
      </c>
      <c r="G425" s="11">
        <f>ведомств.!J169</f>
        <v>0</v>
      </c>
    </row>
    <row r="426" spans="1:7" ht="82.5" outlineLevel="1" x14ac:dyDescent="0.25">
      <c r="A426" s="29" t="s">
        <v>465</v>
      </c>
      <c r="B426" s="13" t="s">
        <v>571</v>
      </c>
      <c r="C426" s="13" t="s">
        <v>2</v>
      </c>
      <c r="D426" s="6">
        <f>D427+D433+D436</f>
        <v>26650</v>
      </c>
      <c r="E426" s="11">
        <f>E427+E433+E436</f>
        <v>28553.313999999998</v>
      </c>
      <c r="F426" s="11">
        <f t="shared" ref="F426:G426" si="166">F427+F433+F436</f>
        <v>28553.313999999998</v>
      </c>
      <c r="G426" s="11">
        <f t="shared" si="166"/>
        <v>28553.313999999998</v>
      </c>
    </row>
    <row r="427" spans="1:7" ht="99" outlineLevel="1" x14ac:dyDescent="0.25">
      <c r="A427" s="29" t="s">
        <v>466</v>
      </c>
      <c r="B427" s="13" t="s">
        <v>572</v>
      </c>
      <c r="C427" s="13" t="s">
        <v>2</v>
      </c>
      <c r="D427" s="11">
        <f>D428+D430</f>
        <v>26650</v>
      </c>
      <c r="E427" s="11">
        <f>E428+E430</f>
        <v>23853.313999999998</v>
      </c>
      <c r="F427" s="11">
        <f t="shared" ref="F427:G427" si="167">F428+F430</f>
        <v>23853.313999999998</v>
      </c>
      <c r="G427" s="11">
        <f t="shared" si="167"/>
        <v>23853.313999999998</v>
      </c>
    </row>
    <row r="428" spans="1:7" ht="110.25" x14ac:dyDescent="0.25">
      <c r="A428" s="24" t="s">
        <v>174</v>
      </c>
      <c r="B428" s="13" t="s">
        <v>343</v>
      </c>
      <c r="C428" s="13" t="s">
        <v>2</v>
      </c>
      <c r="D428" s="11">
        <f>D429</f>
        <v>26600</v>
      </c>
      <c r="E428" s="11">
        <f>E429</f>
        <v>23803.313999999998</v>
      </c>
      <c r="F428" s="11">
        <f t="shared" ref="F428:G428" si="168">F429</f>
        <v>23803.313999999998</v>
      </c>
      <c r="G428" s="11">
        <f t="shared" si="168"/>
        <v>23803.313999999998</v>
      </c>
    </row>
    <row r="429" spans="1:7" ht="31.5" outlineLevel="1" x14ac:dyDescent="0.25">
      <c r="A429" s="24" t="s">
        <v>63</v>
      </c>
      <c r="B429" s="13" t="s">
        <v>343</v>
      </c>
      <c r="C429" s="13" t="s">
        <v>8</v>
      </c>
      <c r="D429" s="11">
        <f>ведомств.!G769</f>
        <v>26600</v>
      </c>
      <c r="E429" s="11">
        <f>ведомств.!H769</f>
        <v>23803.313999999998</v>
      </c>
      <c r="F429" s="11">
        <f>ведомств.!I769</f>
        <v>23803.313999999998</v>
      </c>
      <c r="G429" s="11">
        <f>ведомств.!J769</f>
        <v>23803.313999999998</v>
      </c>
    </row>
    <row r="430" spans="1:7" ht="94.5" x14ac:dyDescent="0.25">
      <c r="A430" s="24" t="s">
        <v>640</v>
      </c>
      <c r="B430" s="13" t="s">
        <v>279</v>
      </c>
      <c r="C430" s="13" t="s">
        <v>2</v>
      </c>
      <c r="D430" s="11">
        <f>D432+D431</f>
        <v>50</v>
      </c>
      <c r="E430" s="11">
        <f>E432</f>
        <v>50</v>
      </c>
      <c r="F430" s="11">
        <f t="shared" ref="F430:G430" si="169">F432</f>
        <v>50</v>
      </c>
      <c r="G430" s="11">
        <f t="shared" si="169"/>
        <v>50</v>
      </c>
    </row>
    <row r="431" spans="1:7" ht="31.5" x14ac:dyDescent="0.25">
      <c r="A431" s="4" t="s">
        <v>63</v>
      </c>
      <c r="B431" s="13" t="s">
        <v>279</v>
      </c>
      <c r="C431" s="13" t="s">
        <v>8</v>
      </c>
      <c r="D431" s="11">
        <f>ведомств.!G174</f>
        <v>50</v>
      </c>
      <c r="E431" s="11">
        <f>ведомств.!H174</f>
        <v>0</v>
      </c>
      <c r="F431" s="11">
        <f>ведомств.!I174</f>
        <v>0</v>
      </c>
      <c r="G431" s="11">
        <f>ведомств.!J174</f>
        <v>0</v>
      </c>
    </row>
    <row r="432" spans="1:7" outlineLevel="1" x14ac:dyDescent="0.25">
      <c r="A432" s="24" t="s">
        <v>83</v>
      </c>
      <c r="B432" s="13" t="s">
        <v>279</v>
      </c>
      <c r="C432" s="13" t="s">
        <v>18</v>
      </c>
      <c r="D432" s="11">
        <f>ведомств.!G175</f>
        <v>0</v>
      </c>
      <c r="E432" s="11">
        <f>ведомств.!H175</f>
        <v>50</v>
      </c>
      <c r="F432" s="11">
        <f>ведомств.!I175</f>
        <v>50</v>
      </c>
      <c r="G432" s="11">
        <f>ведомств.!J175</f>
        <v>50</v>
      </c>
    </row>
    <row r="433" spans="1:7" s="1" customFormat="1" ht="115.5" hidden="1" outlineLevel="1" x14ac:dyDescent="0.25">
      <c r="A433" s="10" t="s">
        <v>467</v>
      </c>
      <c r="B433" s="5" t="s">
        <v>573</v>
      </c>
      <c r="C433" s="5" t="s">
        <v>2</v>
      </c>
      <c r="D433" s="6">
        <f>D434</f>
        <v>0</v>
      </c>
      <c r="E433" s="6">
        <f>E434</f>
        <v>0</v>
      </c>
      <c r="F433" s="6">
        <f t="shared" ref="F433:G434" si="170">F434</f>
        <v>0</v>
      </c>
      <c r="G433" s="6">
        <f t="shared" si="170"/>
        <v>0</v>
      </c>
    </row>
    <row r="434" spans="1:7" s="1" customFormat="1" ht="110.25" hidden="1" x14ac:dyDescent="0.25">
      <c r="A434" s="7" t="s">
        <v>641</v>
      </c>
      <c r="B434" s="5" t="s">
        <v>344</v>
      </c>
      <c r="C434" s="5" t="s">
        <v>2</v>
      </c>
      <c r="D434" s="6">
        <f>D435</f>
        <v>0</v>
      </c>
      <c r="E434" s="6">
        <f>E435</f>
        <v>0</v>
      </c>
      <c r="F434" s="6">
        <f t="shared" si="170"/>
        <v>0</v>
      </c>
      <c r="G434" s="6">
        <f t="shared" si="170"/>
        <v>0</v>
      </c>
    </row>
    <row r="435" spans="1:7" s="1" customFormat="1" ht="31.5" hidden="1" outlineLevel="1" x14ac:dyDescent="0.25">
      <c r="A435" s="7" t="s">
        <v>63</v>
      </c>
      <c r="B435" s="5" t="s">
        <v>344</v>
      </c>
      <c r="C435" s="5" t="s">
        <v>8</v>
      </c>
      <c r="D435" s="6">
        <f>ведомств.!G771</f>
        <v>0</v>
      </c>
      <c r="E435" s="6">
        <f>ведомств.!H771</f>
        <v>0</v>
      </c>
      <c r="F435" s="6">
        <f>ведомств.!I771</f>
        <v>0</v>
      </c>
      <c r="G435" s="6">
        <f>ведомств.!J771</f>
        <v>0</v>
      </c>
    </row>
    <row r="436" spans="1:7" s="1" customFormat="1" ht="94.5" outlineLevel="1" x14ac:dyDescent="0.25">
      <c r="A436" s="7" t="s">
        <v>642</v>
      </c>
      <c r="B436" s="5" t="s">
        <v>574</v>
      </c>
      <c r="C436" s="5" t="s">
        <v>2</v>
      </c>
      <c r="D436" s="6">
        <f>D437+D439</f>
        <v>0</v>
      </c>
      <c r="E436" s="6">
        <f>E437+E439</f>
        <v>4700</v>
      </c>
      <c r="F436" s="6">
        <f t="shared" ref="F436:G436" si="171">F437+F439</f>
        <v>4700</v>
      </c>
      <c r="G436" s="6">
        <f t="shared" si="171"/>
        <v>4700</v>
      </c>
    </row>
    <row r="437" spans="1:7" s="1" customFormat="1" ht="110.25" x14ac:dyDescent="0.25">
      <c r="A437" s="7" t="s">
        <v>643</v>
      </c>
      <c r="B437" s="5" t="s">
        <v>345</v>
      </c>
      <c r="C437" s="5" t="s">
        <v>2</v>
      </c>
      <c r="D437" s="6">
        <f>D438</f>
        <v>0</v>
      </c>
      <c r="E437" s="6">
        <f>E438</f>
        <v>1800</v>
      </c>
      <c r="F437" s="6">
        <f t="shared" ref="F437:G437" si="172">F438</f>
        <v>1800</v>
      </c>
      <c r="G437" s="6">
        <f t="shared" si="172"/>
        <v>1800</v>
      </c>
    </row>
    <row r="438" spans="1:7" s="1" customFormat="1" ht="31.5" outlineLevel="1" x14ac:dyDescent="0.25">
      <c r="A438" s="7" t="s">
        <v>63</v>
      </c>
      <c r="B438" s="5" t="s">
        <v>345</v>
      </c>
      <c r="C438" s="5" t="s">
        <v>8</v>
      </c>
      <c r="D438" s="6">
        <f>ведомств.!G773</f>
        <v>0</v>
      </c>
      <c r="E438" s="6">
        <f>ведомств.!H773</f>
        <v>1800</v>
      </c>
      <c r="F438" s="6">
        <f>ведомств.!I773</f>
        <v>1800</v>
      </c>
      <c r="G438" s="6">
        <f>ведомств.!J773</f>
        <v>1800</v>
      </c>
    </row>
    <row r="439" spans="1:7" s="1" customFormat="1" ht="78.75" outlineLevel="1" x14ac:dyDescent="0.25">
      <c r="A439" s="15" t="s">
        <v>752</v>
      </c>
      <c r="B439" s="5" t="s">
        <v>750</v>
      </c>
      <c r="C439" s="13" t="s">
        <v>2</v>
      </c>
      <c r="D439" s="6">
        <f>D440</f>
        <v>0</v>
      </c>
      <c r="E439" s="6">
        <f>E440</f>
        <v>2900</v>
      </c>
      <c r="F439" s="6">
        <f t="shared" ref="F439:G439" si="173">F440</f>
        <v>2900</v>
      </c>
      <c r="G439" s="6">
        <f t="shared" si="173"/>
        <v>2900</v>
      </c>
    </row>
    <row r="440" spans="1:7" s="1" customFormat="1" ht="31.5" outlineLevel="1" x14ac:dyDescent="0.25">
      <c r="A440" s="15" t="s">
        <v>63</v>
      </c>
      <c r="B440" s="5" t="s">
        <v>750</v>
      </c>
      <c r="C440" s="13" t="s">
        <v>8</v>
      </c>
      <c r="D440" s="6">
        <f>ведомств.!G775</f>
        <v>0</v>
      </c>
      <c r="E440" s="6">
        <f>ведомств.!H775</f>
        <v>2900</v>
      </c>
      <c r="F440" s="6">
        <f>ведомств.!I775</f>
        <v>2900</v>
      </c>
      <c r="G440" s="6">
        <f>ведомств.!J775</f>
        <v>2900</v>
      </c>
    </row>
    <row r="441" spans="1:7" ht="47.25" outlineLevel="1" x14ac:dyDescent="0.25">
      <c r="A441" s="24" t="s">
        <v>670</v>
      </c>
      <c r="B441" s="13" t="s">
        <v>668</v>
      </c>
      <c r="C441" s="13" t="s">
        <v>2</v>
      </c>
      <c r="D441" s="11">
        <f t="shared" ref="D441:G443" si="174">D442</f>
        <v>20</v>
      </c>
      <c r="E441" s="11">
        <f t="shared" si="174"/>
        <v>60</v>
      </c>
      <c r="F441" s="11">
        <f t="shared" si="174"/>
        <v>60</v>
      </c>
      <c r="G441" s="11">
        <f t="shared" si="174"/>
        <v>60</v>
      </c>
    </row>
    <row r="442" spans="1:7" ht="63" outlineLevel="1" x14ac:dyDescent="0.25">
      <c r="A442" s="24" t="s">
        <v>671</v>
      </c>
      <c r="B442" s="13" t="s">
        <v>669</v>
      </c>
      <c r="C442" s="13" t="s">
        <v>2</v>
      </c>
      <c r="D442" s="11">
        <f t="shared" si="174"/>
        <v>20</v>
      </c>
      <c r="E442" s="11">
        <f t="shared" si="174"/>
        <v>60</v>
      </c>
      <c r="F442" s="11">
        <f t="shared" si="174"/>
        <v>60</v>
      </c>
      <c r="G442" s="11">
        <f t="shared" si="174"/>
        <v>60</v>
      </c>
    </row>
    <row r="443" spans="1:7" ht="63" outlineLevel="1" x14ac:dyDescent="0.25">
      <c r="A443" s="15" t="s">
        <v>667</v>
      </c>
      <c r="B443" s="13" t="s">
        <v>666</v>
      </c>
      <c r="C443" s="13" t="s">
        <v>2</v>
      </c>
      <c r="D443" s="11">
        <f t="shared" si="174"/>
        <v>20</v>
      </c>
      <c r="E443" s="11">
        <f t="shared" si="174"/>
        <v>60</v>
      </c>
      <c r="F443" s="11">
        <f t="shared" si="174"/>
        <v>60</v>
      </c>
      <c r="G443" s="11">
        <f t="shared" si="174"/>
        <v>60</v>
      </c>
    </row>
    <row r="444" spans="1:7" ht="31.5" outlineLevel="1" x14ac:dyDescent="0.25">
      <c r="A444" s="15" t="s">
        <v>63</v>
      </c>
      <c r="B444" s="13" t="s">
        <v>666</v>
      </c>
      <c r="C444" s="13" t="s">
        <v>8</v>
      </c>
      <c r="D444" s="11">
        <f>ведомств.!G628</f>
        <v>20</v>
      </c>
      <c r="E444" s="11">
        <f>ведомств.!H628</f>
        <v>60</v>
      </c>
      <c r="F444" s="11">
        <f>ведомств.!I628</f>
        <v>60</v>
      </c>
      <c r="G444" s="11">
        <f>ведомств.!J628</f>
        <v>60</v>
      </c>
    </row>
    <row r="445" spans="1:7" s="1" customFormat="1" ht="47.25" outlineLevel="1" x14ac:dyDescent="0.25">
      <c r="A445" s="7" t="s">
        <v>213</v>
      </c>
      <c r="B445" s="5" t="s">
        <v>575</v>
      </c>
      <c r="C445" s="5" t="s">
        <v>2</v>
      </c>
      <c r="D445" s="6">
        <f>D446</f>
        <v>0</v>
      </c>
      <c r="E445" s="6">
        <f>E446</f>
        <v>14.35</v>
      </c>
      <c r="F445" s="6">
        <f t="shared" ref="F445:G446" si="175">F446</f>
        <v>14.35</v>
      </c>
      <c r="G445" s="6">
        <f t="shared" si="175"/>
        <v>14.35</v>
      </c>
    </row>
    <row r="446" spans="1:7" s="1" customFormat="1" ht="63" outlineLevel="1" x14ac:dyDescent="0.25">
      <c r="A446" s="7" t="s">
        <v>214</v>
      </c>
      <c r="B446" s="5" t="s">
        <v>314</v>
      </c>
      <c r="C446" s="5" t="s">
        <v>2</v>
      </c>
      <c r="D446" s="6">
        <f>D447</f>
        <v>0</v>
      </c>
      <c r="E446" s="6">
        <f>E447</f>
        <v>14.35</v>
      </c>
      <c r="F446" s="6">
        <f t="shared" si="175"/>
        <v>14.35</v>
      </c>
      <c r="G446" s="6">
        <f t="shared" si="175"/>
        <v>14.35</v>
      </c>
    </row>
    <row r="447" spans="1:7" s="1" customFormat="1" ht="63" outlineLevel="1" x14ac:dyDescent="0.25">
      <c r="A447" s="7" t="s">
        <v>215</v>
      </c>
      <c r="B447" s="5" t="s">
        <v>316</v>
      </c>
      <c r="C447" s="5" t="s">
        <v>2</v>
      </c>
      <c r="D447" s="6">
        <f>SUM(D448:D449)</f>
        <v>0</v>
      </c>
      <c r="E447" s="6">
        <f>SUM(E448:E449)</f>
        <v>14.35</v>
      </c>
      <c r="F447" s="6">
        <f t="shared" ref="F447:G447" si="176">SUM(F448:F449)</f>
        <v>14.35</v>
      </c>
      <c r="G447" s="6">
        <f t="shared" si="176"/>
        <v>14.35</v>
      </c>
    </row>
    <row r="448" spans="1:7" s="1" customFormat="1" ht="31.5" outlineLevel="1" x14ac:dyDescent="0.25">
      <c r="A448" s="15" t="s">
        <v>63</v>
      </c>
      <c r="B448" s="5" t="s">
        <v>316</v>
      </c>
      <c r="C448" s="5" t="s">
        <v>8</v>
      </c>
      <c r="D448" s="6">
        <f>ведомств.!G410</f>
        <v>0</v>
      </c>
      <c r="E448" s="6">
        <f>ведомств.!H410</f>
        <v>14.35</v>
      </c>
      <c r="F448" s="6">
        <f>ведомств.!I410</f>
        <v>14.35</v>
      </c>
      <c r="G448" s="6">
        <f>ведомств.!J410</f>
        <v>14.35</v>
      </c>
    </row>
    <row r="449" spans="1:7" s="1" customFormat="1" ht="63" hidden="1" outlineLevel="1" x14ac:dyDescent="0.25">
      <c r="A449" s="7" t="s">
        <v>115</v>
      </c>
      <c r="B449" s="5" t="s">
        <v>316</v>
      </c>
      <c r="C449" s="5" t="s">
        <v>31</v>
      </c>
      <c r="D449" s="6"/>
      <c r="E449" s="6"/>
      <c r="F449" s="6"/>
      <c r="G449" s="6"/>
    </row>
    <row r="450" spans="1:7" s="1" customFormat="1" ht="31.5" outlineLevel="1" x14ac:dyDescent="0.25">
      <c r="A450" s="7" t="s">
        <v>644</v>
      </c>
      <c r="B450" s="5" t="s">
        <v>576</v>
      </c>
      <c r="C450" s="5" t="s">
        <v>2</v>
      </c>
      <c r="D450" s="6">
        <f>D451+D462</f>
        <v>149.52000000000001</v>
      </c>
      <c r="E450" s="6">
        <f>E451+E462</f>
        <v>286521.36200000002</v>
      </c>
      <c r="F450" s="6">
        <f t="shared" ref="F450:G450" si="177">F451+F462</f>
        <v>286521.36200000002</v>
      </c>
      <c r="G450" s="6">
        <f t="shared" si="177"/>
        <v>169358.22400000002</v>
      </c>
    </row>
    <row r="451" spans="1:7" s="1" customFormat="1" ht="94.5" outlineLevel="1" x14ac:dyDescent="0.25">
      <c r="A451" s="7" t="s">
        <v>597</v>
      </c>
      <c r="B451" s="5" t="s">
        <v>596</v>
      </c>
      <c r="C451" s="5" t="s">
        <v>2</v>
      </c>
      <c r="D451" s="6">
        <f>D455+D459+D452</f>
        <v>149.52000000000001</v>
      </c>
      <c r="E451" s="6">
        <f>E455+E459+E452</f>
        <v>284223.36200000002</v>
      </c>
      <c r="F451" s="6">
        <f t="shared" ref="F451:G451" si="178">F455+F459+F452</f>
        <v>284223.36200000002</v>
      </c>
      <c r="G451" s="6">
        <f t="shared" si="178"/>
        <v>168050.22400000002</v>
      </c>
    </row>
    <row r="452" spans="1:7" s="1" customFormat="1" ht="63" outlineLevel="1" x14ac:dyDescent="0.25">
      <c r="A452" s="24" t="s">
        <v>755</v>
      </c>
      <c r="B452" s="13" t="s">
        <v>754</v>
      </c>
      <c r="C452" s="13" t="s">
        <v>2</v>
      </c>
      <c r="D452" s="6">
        <f>SUM(D453:D454)</f>
        <v>0</v>
      </c>
      <c r="E452" s="6">
        <f>SUM(E453:E454)</f>
        <v>169128.33000000002</v>
      </c>
      <c r="F452" s="6">
        <f t="shared" ref="F452:G452" si="179">SUM(F453:F454)</f>
        <v>169128.33000000002</v>
      </c>
      <c r="G452" s="6">
        <f t="shared" si="179"/>
        <v>80694.938000000009</v>
      </c>
    </row>
    <row r="453" spans="1:7" s="1" customFormat="1" ht="47.25" outlineLevel="1" x14ac:dyDescent="0.25">
      <c r="A453" s="24" t="s">
        <v>182</v>
      </c>
      <c r="B453" s="13" t="s">
        <v>754</v>
      </c>
      <c r="C453" s="13" t="s">
        <v>47</v>
      </c>
      <c r="D453" s="6">
        <f>ведомств.!G791</f>
        <v>0</v>
      </c>
      <c r="E453" s="6">
        <f>ведомств.!H791</f>
        <v>77426.385999999999</v>
      </c>
      <c r="F453" s="6">
        <f>ведомств.!I791</f>
        <v>77426.385999999999</v>
      </c>
      <c r="G453" s="6">
        <f>ведомств.!J791</f>
        <v>12684.371999999999</v>
      </c>
    </row>
    <row r="454" spans="1:7" s="1" customFormat="1" ht="47.25" outlineLevel="1" x14ac:dyDescent="0.25">
      <c r="A454" s="24" t="s">
        <v>184</v>
      </c>
      <c r="B454" s="13" t="s">
        <v>754</v>
      </c>
      <c r="C454" s="13" t="s">
        <v>48</v>
      </c>
      <c r="D454" s="6">
        <f>ведомств.!G792</f>
        <v>0</v>
      </c>
      <c r="E454" s="6">
        <f>ведомств.!H792</f>
        <v>91701.944000000003</v>
      </c>
      <c r="F454" s="6">
        <f>ведомств.!I792</f>
        <v>91701.944000000003</v>
      </c>
      <c r="G454" s="6">
        <f>ведомств.!J792</f>
        <v>68010.566000000006</v>
      </c>
    </row>
    <row r="455" spans="1:7" s="1" customFormat="1" ht="78.75" outlineLevel="1" x14ac:dyDescent="0.25">
      <c r="A455" s="4" t="s">
        <v>664</v>
      </c>
      <c r="B455" s="5" t="s">
        <v>663</v>
      </c>
      <c r="C455" s="5" t="s">
        <v>2</v>
      </c>
      <c r="D455" s="6">
        <f>SUM(D456:D458)</f>
        <v>149.52000000000001</v>
      </c>
      <c r="E455" s="6">
        <f>SUM(E456:E458)</f>
        <v>59739.47</v>
      </c>
      <c r="F455" s="6">
        <f t="shared" ref="F455:G455" si="180">SUM(F456:F458)</f>
        <v>59739.47</v>
      </c>
      <c r="G455" s="6">
        <f t="shared" si="180"/>
        <v>38394.024000000005</v>
      </c>
    </row>
    <row r="456" spans="1:7" s="1" customFormat="1" ht="31.5" hidden="1" outlineLevel="1" x14ac:dyDescent="0.25">
      <c r="A456" s="4" t="s">
        <v>63</v>
      </c>
      <c r="B456" s="5" t="s">
        <v>663</v>
      </c>
      <c r="C456" s="5" t="s">
        <v>8</v>
      </c>
      <c r="D456" s="6">
        <f>ведомств.!G794</f>
        <v>149.52000000000001</v>
      </c>
      <c r="E456" s="6">
        <f>ведомств.!H794</f>
        <v>0</v>
      </c>
      <c r="F456" s="6">
        <f>ведомств.!I794</f>
        <v>0</v>
      </c>
      <c r="G456" s="6">
        <f>ведомств.!J794</f>
        <v>0</v>
      </c>
    </row>
    <row r="457" spans="1:7" s="1" customFormat="1" ht="47.25" outlineLevel="1" x14ac:dyDescent="0.25">
      <c r="A457" s="24" t="s">
        <v>182</v>
      </c>
      <c r="B457" s="5" t="s">
        <v>663</v>
      </c>
      <c r="C457" s="13" t="s">
        <v>47</v>
      </c>
      <c r="D457" s="6">
        <f>ведомств.!G795</f>
        <v>0</v>
      </c>
      <c r="E457" s="6">
        <f>ведомств.!H795</f>
        <v>26709.923999999999</v>
      </c>
      <c r="F457" s="6">
        <f>ведомств.!I795</f>
        <v>26709.923999999999</v>
      </c>
      <c r="G457" s="6">
        <f>ведомств.!J795</f>
        <v>5364.4780000000001</v>
      </c>
    </row>
    <row r="458" spans="1:7" s="1" customFormat="1" ht="47.25" outlineLevel="1" x14ac:dyDescent="0.25">
      <c r="A458" s="24" t="s">
        <v>184</v>
      </c>
      <c r="B458" s="5" t="s">
        <v>663</v>
      </c>
      <c r="C458" s="13" t="s">
        <v>48</v>
      </c>
      <c r="D458" s="6">
        <f>ведомств.!G796</f>
        <v>0</v>
      </c>
      <c r="E458" s="6">
        <f>ведомств.!H796</f>
        <v>33029.546000000002</v>
      </c>
      <c r="F458" s="6">
        <f>ведомств.!I796</f>
        <v>33029.546000000002</v>
      </c>
      <c r="G458" s="6">
        <f>ведомств.!J796</f>
        <v>33029.546000000002</v>
      </c>
    </row>
    <row r="459" spans="1:7" s="1" customFormat="1" ht="63" outlineLevel="1" x14ac:dyDescent="0.25">
      <c r="A459" s="24" t="s">
        <v>759</v>
      </c>
      <c r="B459" s="5" t="s">
        <v>756</v>
      </c>
      <c r="C459" s="13" t="s">
        <v>2</v>
      </c>
      <c r="D459" s="6">
        <f>SUM(D460:D461)</f>
        <v>0</v>
      </c>
      <c r="E459" s="6">
        <f>SUM(E460:E461)</f>
        <v>55355.562000000005</v>
      </c>
      <c r="F459" s="6">
        <f t="shared" ref="F459:G459" si="181">SUM(F460:F461)</f>
        <v>55355.562000000005</v>
      </c>
      <c r="G459" s="6">
        <f t="shared" si="181"/>
        <v>48961.262000000002</v>
      </c>
    </row>
    <row r="460" spans="1:7" s="1" customFormat="1" ht="47.25" outlineLevel="1" x14ac:dyDescent="0.25">
      <c r="A460" s="24" t="s">
        <v>182</v>
      </c>
      <c r="B460" s="5" t="s">
        <v>756</v>
      </c>
      <c r="C460" s="13" t="s">
        <v>47</v>
      </c>
      <c r="D460" s="6">
        <f>ведомств.!G798</f>
        <v>0</v>
      </c>
      <c r="E460" s="6">
        <f>ведомств.!H798</f>
        <v>18845.787</v>
      </c>
      <c r="F460" s="6">
        <f>ведомств.!I798</f>
        <v>18845.787</v>
      </c>
      <c r="G460" s="6">
        <f>ведомств.!J798</f>
        <v>18845.774000000001</v>
      </c>
    </row>
    <row r="461" spans="1:7" s="1" customFormat="1" ht="47.25" outlineLevel="1" x14ac:dyDescent="0.25">
      <c r="A461" s="24" t="s">
        <v>184</v>
      </c>
      <c r="B461" s="5" t="s">
        <v>756</v>
      </c>
      <c r="C461" s="13" t="s">
        <v>48</v>
      </c>
      <c r="D461" s="6">
        <f>ведомств.!G799</f>
        <v>0</v>
      </c>
      <c r="E461" s="6">
        <f>ведомств.!H799</f>
        <v>36509.775000000001</v>
      </c>
      <c r="F461" s="6">
        <f>ведомств.!I799</f>
        <v>36509.775000000001</v>
      </c>
      <c r="G461" s="6">
        <f>ведомств.!J799</f>
        <v>30115.488000000001</v>
      </c>
    </row>
    <row r="462" spans="1:7" s="1" customFormat="1" ht="110.25" outlineLevel="1" x14ac:dyDescent="0.25">
      <c r="A462" s="24" t="s">
        <v>769</v>
      </c>
      <c r="B462" s="5" t="s">
        <v>768</v>
      </c>
      <c r="C462" s="13" t="s">
        <v>2</v>
      </c>
      <c r="D462" s="6">
        <f>D469+D471+D463+D465+D467</f>
        <v>0</v>
      </c>
      <c r="E462" s="6">
        <f>E469+E471+E463+E465+E467</f>
        <v>2298</v>
      </c>
      <c r="F462" s="6">
        <f t="shared" ref="F462:G462" si="182">F469+F471+F463+F465+F467</f>
        <v>2298</v>
      </c>
      <c r="G462" s="6">
        <f t="shared" si="182"/>
        <v>1308</v>
      </c>
    </row>
    <row r="463" spans="1:7" s="1" customFormat="1" ht="31.5" hidden="1" outlineLevel="1" x14ac:dyDescent="0.25">
      <c r="A463" s="24" t="s">
        <v>760</v>
      </c>
      <c r="B463" s="5" t="s">
        <v>757</v>
      </c>
      <c r="C463" s="13" t="s">
        <v>2</v>
      </c>
      <c r="D463" s="6">
        <f>D464</f>
        <v>0</v>
      </c>
      <c r="E463" s="6">
        <f>E464</f>
        <v>0</v>
      </c>
      <c r="F463" s="6">
        <f t="shared" ref="F463:G463" si="183">F464</f>
        <v>0</v>
      </c>
      <c r="G463" s="6">
        <f t="shared" si="183"/>
        <v>0</v>
      </c>
    </row>
    <row r="464" spans="1:7" s="1" customFormat="1" ht="47.25" hidden="1" outlineLevel="1" x14ac:dyDescent="0.25">
      <c r="A464" s="24" t="s">
        <v>182</v>
      </c>
      <c r="B464" s="5" t="s">
        <v>757</v>
      </c>
      <c r="C464" s="13" t="s">
        <v>47</v>
      </c>
      <c r="D464" s="6">
        <f>ведомств.!G801</f>
        <v>0</v>
      </c>
      <c r="E464" s="6">
        <f>ведомств.!H801</f>
        <v>0</v>
      </c>
      <c r="F464" s="6">
        <f>ведомств.!I801</f>
        <v>0</v>
      </c>
      <c r="G464" s="6">
        <f>ведомств.!J801</f>
        <v>0</v>
      </c>
    </row>
    <row r="465" spans="1:7" s="1" customFormat="1" ht="78.75" outlineLevel="1" x14ac:dyDescent="0.25">
      <c r="A465" s="24" t="s">
        <v>761</v>
      </c>
      <c r="B465" s="5" t="s">
        <v>758</v>
      </c>
      <c r="C465" s="13" t="s">
        <v>2</v>
      </c>
      <c r="D465" s="6">
        <f>D466</f>
        <v>0</v>
      </c>
      <c r="E465" s="6">
        <f>E466</f>
        <v>2250</v>
      </c>
      <c r="F465" s="6">
        <f t="shared" ref="F465:G465" si="184">F466</f>
        <v>2250</v>
      </c>
      <c r="G465" s="6">
        <f t="shared" si="184"/>
        <v>1260</v>
      </c>
    </row>
    <row r="466" spans="1:7" s="1" customFormat="1" ht="47.25" outlineLevel="1" x14ac:dyDescent="0.25">
      <c r="A466" s="24" t="s">
        <v>182</v>
      </c>
      <c r="B466" s="5" t="s">
        <v>758</v>
      </c>
      <c r="C466" s="13" t="s">
        <v>47</v>
      </c>
      <c r="D466" s="6">
        <f>ведомств.!G803</f>
        <v>0</v>
      </c>
      <c r="E466" s="6">
        <f>ведомств.!H803</f>
        <v>2250</v>
      </c>
      <c r="F466" s="6">
        <f>ведомств.!I803</f>
        <v>2250</v>
      </c>
      <c r="G466" s="6">
        <f>ведомств.!J803</f>
        <v>1260</v>
      </c>
    </row>
    <row r="467" spans="1:7" s="1" customFormat="1" ht="63" outlineLevel="1" x14ac:dyDescent="0.25">
      <c r="A467" s="7" t="s">
        <v>789</v>
      </c>
      <c r="B467" s="5" t="s">
        <v>788</v>
      </c>
      <c r="C467" s="5" t="s">
        <v>2</v>
      </c>
      <c r="D467" s="6">
        <f>D468</f>
        <v>0</v>
      </c>
      <c r="E467" s="6">
        <f>E468</f>
        <v>48</v>
      </c>
      <c r="F467" s="6">
        <f t="shared" ref="F467:G467" si="185">F468</f>
        <v>48</v>
      </c>
      <c r="G467" s="6">
        <f t="shared" si="185"/>
        <v>48</v>
      </c>
    </row>
    <row r="468" spans="1:7" s="1" customFormat="1" ht="47.25" outlineLevel="1" x14ac:dyDescent="0.25">
      <c r="A468" s="7" t="s">
        <v>182</v>
      </c>
      <c r="B468" s="5" t="s">
        <v>788</v>
      </c>
      <c r="C468" s="5" t="s">
        <v>47</v>
      </c>
      <c r="D468" s="6">
        <f>ведомств.!G805</f>
        <v>0</v>
      </c>
      <c r="E468" s="6">
        <f>ведомств.!H805</f>
        <v>48</v>
      </c>
      <c r="F468" s="6">
        <f>ведомств.!I805</f>
        <v>48</v>
      </c>
      <c r="G468" s="6">
        <f>ведомств.!J805</f>
        <v>48</v>
      </c>
    </row>
    <row r="469" spans="1:7" s="1" customFormat="1" ht="173.25" hidden="1" outlineLevel="1" x14ac:dyDescent="0.25">
      <c r="A469" s="7" t="s">
        <v>181</v>
      </c>
      <c r="B469" s="5" t="s">
        <v>577</v>
      </c>
      <c r="C469" s="5" t="s">
        <v>2</v>
      </c>
      <c r="D469" s="6">
        <f>D470</f>
        <v>0</v>
      </c>
      <c r="E469" s="6">
        <f>E470</f>
        <v>0</v>
      </c>
      <c r="F469" s="6">
        <f t="shared" ref="F469:G469" si="186">F470</f>
        <v>0</v>
      </c>
      <c r="G469" s="6">
        <f t="shared" si="186"/>
        <v>0</v>
      </c>
    </row>
    <row r="470" spans="1:7" s="1" customFormat="1" ht="47.25" hidden="1" x14ac:dyDescent="0.25">
      <c r="A470" s="7" t="s">
        <v>182</v>
      </c>
      <c r="B470" s="5" t="s">
        <v>577</v>
      </c>
      <c r="C470" s="5" t="s">
        <v>47</v>
      </c>
      <c r="D470" s="6">
        <f>ведомств.!G807</f>
        <v>0</v>
      </c>
      <c r="E470" s="6">
        <f>ведомств.!H807</f>
        <v>0</v>
      </c>
      <c r="F470" s="6">
        <f>ведомств.!I807</f>
        <v>0</v>
      </c>
      <c r="G470" s="6">
        <f>ведомств.!J807</f>
        <v>0</v>
      </c>
    </row>
    <row r="471" spans="1:7" s="1" customFormat="1" ht="110.25" hidden="1" outlineLevel="1" x14ac:dyDescent="0.25">
      <c r="A471" s="7" t="s">
        <v>183</v>
      </c>
      <c r="B471" s="5" t="s">
        <v>578</v>
      </c>
      <c r="C471" s="5" t="s">
        <v>2</v>
      </c>
      <c r="D471" s="6">
        <f>D472</f>
        <v>0</v>
      </c>
      <c r="E471" s="6">
        <f>E472</f>
        <v>0</v>
      </c>
      <c r="F471" s="6">
        <f t="shared" ref="F471:G471" si="187">F472</f>
        <v>0</v>
      </c>
      <c r="G471" s="6">
        <f t="shared" si="187"/>
        <v>0</v>
      </c>
    </row>
    <row r="472" spans="1:7" s="1" customFormat="1" ht="47.25" hidden="1" x14ac:dyDescent="0.25">
      <c r="A472" s="7" t="s">
        <v>184</v>
      </c>
      <c r="B472" s="5" t="s">
        <v>578</v>
      </c>
      <c r="C472" s="5" t="s">
        <v>48</v>
      </c>
      <c r="D472" s="6">
        <f>ведомств.!G809</f>
        <v>0</v>
      </c>
      <c r="E472" s="6">
        <f>ведомств.!H809</f>
        <v>0</v>
      </c>
      <c r="F472" s="6">
        <f>ведомств.!I809</f>
        <v>0</v>
      </c>
      <c r="G472" s="6">
        <f>ведомств.!J809</f>
        <v>0</v>
      </c>
    </row>
    <row r="473" spans="1:7" ht="66" x14ac:dyDescent="0.25">
      <c r="A473" s="30" t="s">
        <v>468</v>
      </c>
      <c r="B473" s="13" t="s">
        <v>579</v>
      </c>
      <c r="C473" s="13" t="s">
        <v>2</v>
      </c>
      <c r="D473" s="11">
        <f t="shared" ref="D473:G475" si="188">D474</f>
        <v>50</v>
      </c>
      <c r="E473" s="11">
        <f t="shared" si="188"/>
        <v>6.1660000000000004</v>
      </c>
      <c r="F473" s="11">
        <f t="shared" si="188"/>
        <v>6.1660000000000004</v>
      </c>
      <c r="G473" s="11">
        <f t="shared" si="188"/>
        <v>1.2</v>
      </c>
    </row>
    <row r="474" spans="1:7" ht="49.5" x14ac:dyDescent="0.25">
      <c r="A474" s="30" t="s">
        <v>469</v>
      </c>
      <c r="B474" s="13" t="s">
        <v>580</v>
      </c>
      <c r="C474" s="13" t="s">
        <v>2</v>
      </c>
      <c r="D474" s="11">
        <f t="shared" si="188"/>
        <v>50</v>
      </c>
      <c r="E474" s="11">
        <f t="shared" si="188"/>
        <v>6.1660000000000004</v>
      </c>
      <c r="F474" s="11">
        <f t="shared" si="188"/>
        <v>6.1660000000000004</v>
      </c>
      <c r="G474" s="11">
        <f t="shared" si="188"/>
        <v>1.2</v>
      </c>
    </row>
    <row r="475" spans="1:7" ht="110.25" outlineLevel="1" x14ac:dyDescent="0.25">
      <c r="A475" s="24" t="s">
        <v>211</v>
      </c>
      <c r="B475" s="13" t="s">
        <v>379</v>
      </c>
      <c r="C475" s="13" t="s">
        <v>2</v>
      </c>
      <c r="D475" s="11">
        <f t="shared" si="188"/>
        <v>50</v>
      </c>
      <c r="E475" s="11">
        <f t="shared" si="188"/>
        <v>6.1660000000000004</v>
      </c>
      <c r="F475" s="11">
        <f t="shared" si="188"/>
        <v>6.1660000000000004</v>
      </c>
      <c r="G475" s="11">
        <f t="shared" si="188"/>
        <v>1.2</v>
      </c>
    </row>
    <row r="476" spans="1:7" ht="31.5" x14ac:dyDescent="0.25">
      <c r="A476" s="24" t="s">
        <v>63</v>
      </c>
      <c r="B476" s="13" t="s">
        <v>379</v>
      </c>
      <c r="C476" s="13" t="s">
        <v>8</v>
      </c>
      <c r="D476" s="11">
        <f>ведомств.!G1035</f>
        <v>50</v>
      </c>
      <c r="E476" s="11">
        <f>ведомств.!H1035</f>
        <v>6.1660000000000004</v>
      </c>
      <c r="F476" s="11">
        <f>ведомств.!I1035</f>
        <v>6.1660000000000004</v>
      </c>
      <c r="G476" s="11">
        <f>ведомств.!J1035</f>
        <v>1.2</v>
      </c>
    </row>
    <row r="477" spans="1:7" ht="33" x14ac:dyDescent="0.25">
      <c r="A477" s="28" t="s">
        <v>470</v>
      </c>
      <c r="B477" s="13" t="s">
        <v>581</v>
      </c>
      <c r="C477" s="13" t="s">
        <v>2</v>
      </c>
      <c r="D477" s="11">
        <f>D478+D484</f>
        <v>3690</v>
      </c>
      <c r="E477" s="11">
        <f>E478+E484</f>
        <v>3635.1</v>
      </c>
      <c r="F477" s="11">
        <f t="shared" ref="F477:G477" si="189">F478+F484</f>
        <v>3635.1</v>
      </c>
      <c r="G477" s="11">
        <f t="shared" si="189"/>
        <v>3632.2039999999997</v>
      </c>
    </row>
    <row r="478" spans="1:7" ht="82.5" x14ac:dyDescent="0.25">
      <c r="A478" s="28" t="s">
        <v>471</v>
      </c>
      <c r="B478" s="13" t="s">
        <v>582</v>
      </c>
      <c r="C478" s="13" t="s">
        <v>2</v>
      </c>
      <c r="D478" s="11">
        <f>D479+D482</f>
        <v>50</v>
      </c>
      <c r="E478" s="11">
        <f>E479+E482</f>
        <v>93.1</v>
      </c>
      <c r="F478" s="11">
        <f t="shared" ref="F478:G478" si="190">F479+F482</f>
        <v>93.1</v>
      </c>
      <c r="G478" s="11">
        <f t="shared" si="190"/>
        <v>93.1</v>
      </c>
    </row>
    <row r="479" spans="1:7" ht="78.75" outlineLevel="1" x14ac:dyDescent="0.25">
      <c r="A479" s="24" t="s">
        <v>61</v>
      </c>
      <c r="B479" s="13" t="s">
        <v>255</v>
      </c>
      <c r="C479" s="13" t="s">
        <v>2</v>
      </c>
      <c r="D479" s="11">
        <f>SUM(D480:D481)</f>
        <v>50</v>
      </c>
      <c r="E479" s="11">
        <f>SUM(E480:E481)</f>
        <v>55.65</v>
      </c>
      <c r="F479" s="11">
        <f t="shared" ref="F479:G479" si="191">SUM(F480:F481)</f>
        <v>55.65</v>
      </c>
      <c r="G479" s="11">
        <f t="shared" si="191"/>
        <v>55.65</v>
      </c>
    </row>
    <row r="480" spans="1:7" ht="47.25" x14ac:dyDescent="0.25">
      <c r="A480" s="24" t="s">
        <v>59</v>
      </c>
      <c r="B480" s="13" t="s">
        <v>255</v>
      </c>
      <c r="C480" s="13" t="s">
        <v>6</v>
      </c>
      <c r="D480" s="11">
        <f>ведомств.!G31++ведомств.!G655</f>
        <v>40</v>
      </c>
      <c r="E480" s="11">
        <f>ведомств.!H31++ведомств.!H655</f>
        <v>35.299999999999997</v>
      </c>
      <c r="F480" s="11">
        <f>ведомств.!I31++ведомств.!I655</f>
        <v>35.299999999999997</v>
      </c>
      <c r="G480" s="11">
        <f>ведомств.!J31++ведомств.!J655</f>
        <v>35.299999999999997</v>
      </c>
    </row>
    <row r="481" spans="1:7" ht="31.5" outlineLevel="1" x14ac:dyDescent="0.25">
      <c r="A481" s="24" t="s">
        <v>63</v>
      </c>
      <c r="B481" s="13" t="s">
        <v>255</v>
      </c>
      <c r="C481" s="13" t="s">
        <v>8</v>
      </c>
      <c r="D481" s="11">
        <f>ведомств.!G32+ведомств.!G656</f>
        <v>10</v>
      </c>
      <c r="E481" s="11">
        <f>ведомств.!H32+ведомств.!H656</f>
        <v>20.350000000000001</v>
      </c>
      <c r="F481" s="11">
        <f>ведомств.!I32+ведомств.!I656</f>
        <v>20.350000000000001</v>
      </c>
      <c r="G481" s="11">
        <f>ведомств.!J32+ведомств.!J656</f>
        <v>20.350000000000001</v>
      </c>
    </row>
    <row r="482" spans="1:7" ht="47.25" outlineLevel="1" x14ac:dyDescent="0.25">
      <c r="A482" s="15" t="s">
        <v>719</v>
      </c>
      <c r="B482" s="5" t="s">
        <v>718</v>
      </c>
      <c r="C482" s="13" t="s">
        <v>2</v>
      </c>
      <c r="D482" s="11">
        <f>D483</f>
        <v>0</v>
      </c>
      <c r="E482" s="11">
        <f>E483</f>
        <v>37.450000000000003</v>
      </c>
      <c r="F482" s="11">
        <f t="shared" ref="F482:G482" si="192">F483</f>
        <v>37.450000000000003</v>
      </c>
      <c r="G482" s="11">
        <f t="shared" si="192"/>
        <v>37.450000000000003</v>
      </c>
    </row>
    <row r="483" spans="1:7" ht="31.5" outlineLevel="1" x14ac:dyDescent="0.25">
      <c r="A483" s="15" t="s">
        <v>63</v>
      </c>
      <c r="B483" s="5" t="s">
        <v>718</v>
      </c>
      <c r="C483" s="13" t="s">
        <v>8</v>
      </c>
      <c r="D483" s="11">
        <f>ведомств.!G34</f>
        <v>0</v>
      </c>
      <c r="E483" s="11">
        <f>ведомств.!H34</f>
        <v>37.450000000000003</v>
      </c>
      <c r="F483" s="11">
        <f>ведомств.!I34</f>
        <v>37.450000000000003</v>
      </c>
      <c r="G483" s="11">
        <f>ведомств.!J34</f>
        <v>37.450000000000003</v>
      </c>
    </row>
    <row r="484" spans="1:7" ht="82.5" outlineLevel="1" x14ac:dyDescent="0.25">
      <c r="A484" s="28" t="s">
        <v>472</v>
      </c>
      <c r="B484" s="13" t="s">
        <v>583</v>
      </c>
      <c r="C484" s="13" t="s">
        <v>2</v>
      </c>
      <c r="D484" s="11">
        <f>D485+D487</f>
        <v>3640</v>
      </c>
      <c r="E484" s="11">
        <f>E485+E487</f>
        <v>3542</v>
      </c>
      <c r="F484" s="11">
        <f t="shared" ref="F484:G484" si="193">F485+F487</f>
        <v>3542</v>
      </c>
      <c r="G484" s="11">
        <f t="shared" si="193"/>
        <v>3539.1039999999998</v>
      </c>
    </row>
    <row r="485" spans="1:7" s="1" customFormat="1" ht="63" hidden="1" x14ac:dyDescent="0.25">
      <c r="A485" s="7" t="s">
        <v>161</v>
      </c>
      <c r="B485" s="5" t="s">
        <v>338</v>
      </c>
      <c r="C485" s="5" t="s">
        <v>2</v>
      </c>
      <c r="D485" s="6">
        <f>D486</f>
        <v>0</v>
      </c>
      <c r="E485" s="6">
        <f>E486</f>
        <v>0</v>
      </c>
      <c r="F485" s="6">
        <f t="shared" ref="F485:G485" si="194">F486</f>
        <v>0</v>
      </c>
      <c r="G485" s="6">
        <f t="shared" si="194"/>
        <v>0</v>
      </c>
    </row>
    <row r="486" spans="1:7" s="1" customFormat="1" ht="31.5" hidden="1" outlineLevel="1" x14ac:dyDescent="0.25">
      <c r="A486" s="7" t="s">
        <v>63</v>
      </c>
      <c r="B486" s="5" t="s">
        <v>338</v>
      </c>
      <c r="C486" s="5" t="s">
        <v>8</v>
      </c>
      <c r="D486" s="6">
        <f>ведомств.!G658</f>
        <v>0</v>
      </c>
      <c r="E486" s="6">
        <f>ведомств.!H658</f>
        <v>0</v>
      </c>
      <c r="F486" s="6">
        <f>ведомств.!I658</f>
        <v>0</v>
      </c>
      <c r="G486" s="6">
        <f>ведомств.!J658</f>
        <v>0</v>
      </c>
    </row>
    <row r="487" spans="1:7" ht="63" collapsed="1" x14ac:dyDescent="0.25">
      <c r="A487" s="24" t="s">
        <v>96</v>
      </c>
      <c r="B487" s="13" t="s">
        <v>290</v>
      </c>
      <c r="C487" s="13" t="s">
        <v>2</v>
      </c>
      <c r="D487" s="11">
        <f>D488</f>
        <v>3640</v>
      </c>
      <c r="E487" s="11">
        <f>E488</f>
        <v>3542</v>
      </c>
      <c r="F487" s="11">
        <f t="shared" ref="F487:G487" si="195">F488</f>
        <v>3542</v>
      </c>
      <c r="G487" s="11">
        <f t="shared" si="195"/>
        <v>3539.1039999999998</v>
      </c>
    </row>
    <row r="488" spans="1:7" ht="31.5" outlineLevel="1" x14ac:dyDescent="0.25">
      <c r="A488" s="24" t="s">
        <v>97</v>
      </c>
      <c r="B488" s="13" t="s">
        <v>290</v>
      </c>
      <c r="C488" s="13" t="s">
        <v>24</v>
      </c>
      <c r="D488" s="11">
        <f>ведомств.!G241</f>
        <v>3640</v>
      </c>
      <c r="E488" s="11">
        <f>ведомств.!H241</f>
        <v>3542</v>
      </c>
      <c r="F488" s="11">
        <f>ведомств.!I241</f>
        <v>3542</v>
      </c>
      <c r="G488" s="11">
        <f>ведомств.!J241</f>
        <v>3539.1039999999998</v>
      </c>
    </row>
    <row r="489" spans="1:7" ht="47.25" outlineLevel="1" x14ac:dyDescent="0.25">
      <c r="A489" s="24" t="s">
        <v>645</v>
      </c>
      <c r="B489" s="13" t="s">
        <v>584</v>
      </c>
      <c r="C489" s="13" t="s">
        <v>2</v>
      </c>
      <c r="D489" s="11">
        <f>D490+D495</f>
        <v>50</v>
      </c>
      <c r="E489" s="11">
        <f>E490+E495</f>
        <v>50</v>
      </c>
      <c r="F489" s="11">
        <f t="shared" ref="F489:G489" si="196">F490+F495</f>
        <v>50</v>
      </c>
      <c r="G489" s="11">
        <f t="shared" si="196"/>
        <v>43.445999999999998</v>
      </c>
    </row>
    <row r="490" spans="1:7" ht="110.25" outlineLevel="1" x14ac:dyDescent="0.25">
      <c r="A490" s="24" t="s">
        <v>646</v>
      </c>
      <c r="B490" s="13" t="s">
        <v>585</v>
      </c>
      <c r="C490" s="13" t="s">
        <v>2</v>
      </c>
      <c r="D490" s="11">
        <f>D493+D491</f>
        <v>40</v>
      </c>
      <c r="E490" s="11">
        <f>E493+E491</f>
        <v>20</v>
      </c>
      <c r="F490" s="11">
        <f t="shared" ref="F490:G490" si="197">F493+F491</f>
        <v>20</v>
      </c>
      <c r="G490" s="11">
        <f t="shared" si="197"/>
        <v>20</v>
      </c>
    </row>
    <row r="491" spans="1:7" ht="94.5" outlineLevel="1" x14ac:dyDescent="0.25">
      <c r="A491" s="15" t="s">
        <v>733</v>
      </c>
      <c r="B491" s="5" t="s">
        <v>732</v>
      </c>
      <c r="C491" s="13" t="s">
        <v>2</v>
      </c>
      <c r="D491" s="11">
        <f>D492</f>
        <v>0</v>
      </c>
      <c r="E491" s="11">
        <f>E492</f>
        <v>10</v>
      </c>
      <c r="F491" s="11">
        <f t="shared" ref="F491:G491" si="198">F492</f>
        <v>10</v>
      </c>
      <c r="G491" s="11">
        <f t="shared" si="198"/>
        <v>10</v>
      </c>
    </row>
    <row r="492" spans="1:7" ht="31.5" outlineLevel="1" x14ac:dyDescent="0.25">
      <c r="A492" s="15" t="s">
        <v>63</v>
      </c>
      <c r="B492" s="5" t="s">
        <v>732</v>
      </c>
      <c r="C492" s="13" t="s">
        <v>8</v>
      </c>
      <c r="D492" s="11">
        <f>ведомств.!G274</f>
        <v>0</v>
      </c>
      <c r="E492" s="11">
        <f>ведомств.!H274</f>
        <v>10</v>
      </c>
      <c r="F492" s="11">
        <f>ведомств.!I274</f>
        <v>10</v>
      </c>
      <c r="G492" s="11">
        <f>ведомств.!J274</f>
        <v>10</v>
      </c>
    </row>
    <row r="493" spans="1:7" ht="78.75" x14ac:dyDescent="0.25">
      <c r="A493" s="15" t="s">
        <v>647</v>
      </c>
      <c r="B493" s="13" t="s">
        <v>631</v>
      </c>
      <c r="C493" s="13" t="s">
        <v>2</v>
      </c>
      <c r="D493" s="11">
        <f>D494</f>
        <v>40</v>
      </c>
      <c r="E493" s="11">
        <f>E494</f>
        <v>10</v>
      </c>
      <c r="F493" s="11">
        <f t="shared" ref="F493:G493" si="199">F494</f>
        <v>10</v>
      </c>
      <c r="G493" s="11">
        <f t="shared" si="199"/>
        <v>10</v>
      </c>
    </row>
    <row r="494" spans="1:7" ht="31.5" outlineLevel="1" x14ac:dyDescent="0.25">
      <c r="A494" s="24" t="s">
        <v>63</v>
      </c>
      <c r="B494" s="13" t="s">
        <v>631</v>
      </c>
      <c r="C494" s="13" t="s">
        <v>8</v>
      </c>
      <c r="D494" s="11">
        <f>ведомств.!G276</f>
        <v>40</v>
      </c>
      <c r="E494" s="11">
        <f>ведомств.!H276</f>
        <v>10</v>
      </c>
      <c r="F494" s="11">
        <f>ведомств.!I276</f>
        <v>10</v>
      </c>
      <c r="G494" s="11">
        <f>ведомств.!J276</f>
        <v>10</v>
      </c>
    </row>
    <row r="495" spans="1:7" ht="78.75" outlineLevel="1" x14ac:dyDescent="0.25">
      <c r="A495" s="24" t="s">
        <v>634</v>
      </c>
      <c r="B495" s="13" t="s">
        <v>586</v>
      </c>
      <c r="C495" s="13" t="s">
        <v>2</v>
      </c>
      <c r="D495" s="11">
        <f>D496</f>
        <v>10</v>
      </c>
      <c r="E495" s="11">
        <f>E496</f>
        <v>30</v>
      </c>
      <c r="F495" s="11">
        <f t="shared" ref="F495:G496" si="200">F496</f>
        <v>30</v>
      </c>
      <c r="G495" s="11">
        <f t="shared" si="200"/>
        <v>23.446000000000002</v>
      </c>
    </row>
    <row r="496" spans="1:7" ht="94.5" outlineLevel="1" x14ac:dyDescent="0.25">
      <c r="A496" s="15" t="s">
        <v>633</v>
      </c>
      <c r="B496" s="13" t="s">
        <v>297</v>
      </c>
      <c r="C496" s="13" t="s">
        <v>2</v>
      </c>
      <c r="D496" s="11">
        <f>D497</f>
        <v>10</v>
      </c>
      <c r="E496" s="11">
        <f>E497</f>
        <v>30</v>
      </c>
      <c r="F496" s="11">
        <f t="shared" si="200"/>
        <v>30</v>
      </c>
      <c r="G496" s="11">
        <f t="shared" si="200"/>
        <v>23.446000000000002</v>
      </c>
    </row>
    <row r="497" spans="1:7" ht="31.5" outlineLevel="1" x14ac:dyDescent="0.25">
      <c r="A497" s="24" t="s">
        <v>63</v>
      </c>
      <c r="B497" s="13" t="s">
        <v>297</v>
      </c>
      <c r="C497" s="13" t="s">
        <v>8</v>
      </c>
      <c r="D497" s="11">
        <f>ведомств.!G279</f>
        <v>10</v>
      </c>
      <c r="E497" s="11">
        <f>ведомств.!H279</f>
        <v>30</v>
      </c>
      <c r="F497" s="11">
        <f>ведомств.!I279</f>
        <v>30</v>
      </c>
      <c r="G497" s="11">
        <f>ведомств.!J279</f>
        <v>23.446000000000002</v>
      </c>
    </row>
    <row r="498" spans="1:7" s="1" customFormat="1" ht="49.5" hidden="1" outlineLevel="1" x14ac:dyDescent="0.25">
      <c r="A498" s="2" t="s">
        <v>473</v>
      </c>
      <c r="B498" s="5" t="s">
        <v>587</v>
      </c>
      <c r="C498" s="5" t="s">
        <v>2</v>
      </c>
      <c r="D498" s="6">
        <f t="shared" ref="D498:G500" si="201">D499</f>
        <v>0</v>
      </c>
      <c r="E498" s="6">
        <f t="shared" si="201"/>
        <v>0</v>
      </c>
      <c r="F498" s="6">
        <f t="shared" si="201"/>
        <v>0</v>
      </c>
      <c r="G498" s="6">
        <f t="shared" si="201"/>
        <v>0</v>
      </c>
    </row>
    <row r="499" spans="1:7" s="1" customFormat="1" ht="82.5" hidden="1" outlineLevel="1" x14ac:dyDescent="0.25">
      <c r="A499" s="2" t="s">
        <v>474</v>
      </c>
      <c r="B499" s="5" t="s">
        <v>588</v>
      </c>
      <c r="C499" s="5" t="s">
        <v>2</v>
      </c>
      <c r="D499" s="6">
        <f t="shared" si="201"/>
        <v>0</v>
      </c>
      <c r="E499" s="6">
        <f t="shared" si="201"/>
        <v>0</v>
      </c>
      <c r="F499" s="6">
        <f t="shared" si="201"/>
        <v>0</v>
      </c>
      <c r="G499" s="6">
        <f t="shared" si="201"/>
        <v>0</v>
      </c>
    </row>
    <row r="500" spans="1:7" s="1" customFormat="1" ht="78.75" hidden="1" x14ac:dyDescent="0.25">
      <c r="A500" s="7" t="s">
        <v>475</v>
      </c>
      <c r="B500" s="5" t="s">
        <v>317</v>
      </c>
      <c r="C500" s="5" t="s">
        <v>2</v>
      </c>
      <c r="D500" s="6">
        <f t="shared" si="201"/>
        <v>0</v>
      </c>
      <c r="E500" s="6">
        <f t="shared" si="201"/>
        <v>0</v>
      </c>
      <c r="F500" s="6">
        <f t="shared" si="201"/>
        <v>0</v>
      </c>
      <c r="G500" s="6">
        <f t="shared" si="201"/>
        <v>0</v>
      </c>
    </row>
    <row r="501" spans="1:7" s="1" customFormat="1" ht="63" hidden="1" outlineLevel="1" x14ac:dyDescent="0.25">
      <c r="A501" s="7" t="s">
        <v>115</v>
      </c>
      <c r="B501" s="5" t="s">
        <v>317</v>
      </c>
      <c r="C501" s="5" t="s">
        <v>31</v>
      </c>
      <c r="D501" s="6">
        <f>ведомств.!G412</f>
        <v>0</v>
      </c>
      <c r="E501" s="6">
        <f>ведомств.!H412</f>
        <v>0</v>
      </c>
      <c r="F501" s="6">
        <f>ведомств.!I412</f>
        <v>0</v>
      </c>
      <c r="G501" s="6">
        <f>ведомств.!J412</f>
        <v>0</v>
      </c>
    </row>
    <row r="502" spans="1:7" ht="49.5" outlineLevel="1" x14ac:dyDescent="0.25">
      <c r="A502" s="28" t="s">
        <v>476</v>
      </c>
      <c r="B502" s="13" t="s">
        <v>589</v>
      </c>
      <c r="C502" s="13" t="s">
        <v>2</v>
      </c>
      <c r="D502" s="11">
        <f>D503</f>
        <v>40683.700000000004</v>
      </c>
      <c r="E502" s="11">
        <f>E503</f>
        <v>149753.00899999999</v>
      </c>
      <c r="F502" s="11">
        <f t="shared" ref="F502:G502" si="202">F503</f>
        <v>149753.00899999999</v>
      </c>
      <c r="G502" s="11">
        <f t="shared" si="202"/>
        <v>149752.94399999999</v>
      </c>
    </row>
    <row r="503" spans="1:7" ht="99" outlineLevel="1" x14ac:dyDescent="0.25">
      <c r="A503" s="28" t="s">
        <v>477</v>
      </c>
      <c r="B503" s="13" t="s">
        <v>590</v>
      </c>
      <c r="C503" s="13" t="s">
        <v>2</v>
      </c>
      <c r="D503" s="11">
        <f>D504+D506+D508</f>
        <v>40683.700000000004</v>
      </c>
      <c r="E503" s="11">
        <f>E504+E506+E508</f>
        <v>149753.00899999999</v>
      </c>
      <c r="F503" s="11">
        <f t="shared" ref="F503:G503" si="203">F504+F506+F508</f>
        <v>149753.00899999999</v>
      </c>
      <c r="G503" s="11">
        <f t="shared" si="203"/>
        <v>149752.94399999999</v>
      </c>
    </row>
    <row r="504" spans="1:7" ht="78.75" outlineLevel="1" x14ac:dyDescent="0.25">
      <c r="A504" s="24" t="s">
        <v>164</v>
      </c>
      <c r="B504" s="13" t="s">
        <v>247</v>
      </c>
      <c r="C504" s="13" t="s">
        <v>2</v>
      </c>
      <c r="D504" s="11">
        <f>D505</f>
        <v>10832.85</v>
      </c>
      <c r="E504" s="11">
        <f>E505</f>
        <v>10832.85</v>
      </c>
      <c r="F504" s="11">
        <f t="shared" ref="F504:G504" si="204">F505</f>
        <v>10832.85</v>
      </c>
      <c r="G504" s="11">
        <f t="shared" si="204"/>
        <v>10832.85</v>
      </c>
    </row>
    <row r="505" spans="1:7" x14ac:dyDescent="0.25">
      <c r="A505" s="24" t="s">
        <v>165</v>
      </c>
      <c r="B505" s="13" t="s">
        <v>247</v>
      </c>
      <c r="C505" s="13" t="s">
        <v>43</v>
      </c>
      <c r="D505" s="11">
        <f>ведомств.!G694</f>
        <v>10832.85</v>
      </c>
      <c r="E505" s="11">
        <f>ведомств.!H694</f>
        <v>10832.85</v>
      </c>
      <c r="F505" s="11">
        <f>ведомств.!I694</f>
        <v>10832.85</v>
      </c>
      <c r="G505" s="11">
        <f>ведомств.!J694</f>
        <v>10832.85</v>
      </c>
    </row>
    <row r="506" spans="1:7" ht="78.75" outlineLevel="1" x14ac:dyDescent="0.25">
      <c r="A506" s="24" t="s">
        <v>478</v>
      </c>
      <c r="B506" s="13" t="s">
        <v>249</v>
      </c>
      <c r="C506" s="13" t="s">
        <v>2</v>
      </c>
      <c r="D506" s="11">
        <f>D507</f>
        <v>29183.7</v>
      </c>
      <c r="E506" s="11">
        <f>E507</f>
        <v>138253.00899999999</v>
      </c>
      <c r="F506" s="11">
        <f t="shared" ref="F506:G506" si="205">F507</f>
        <v>138253.00899999999</v>
      </c>
      <c r="G506" s="11">
        <f t="shared" si="205"/>
        <v>138252.94399999999</v>
      </c>
    </row>
    <row r="507" spans="1:7" outlineLevel="1" x14ac:dyDescent="0.25">
      <c r="A507" s="24" t="s">
        <v>83</v>
      </c>
      <c r="B507" s="13" t="s">
        <v>249</v>
      </c>
      <c r="C507" s="13" t="s">
        <v>18</v>
      </c>
      <c r="D507" s="11">
        <f>ведомств.!G701</f>
        <v>29183.7</v>
      </c>
      <c r="E507" s="11">
        <f>ведомств.!H701</f>
        <v>138253.00899999999</v>
      </c>
      <c r="F507" s="11">
        <f>ведомств.!I701</f>
        <v>138253.00899999999</v>
      </c>
      <c r="G507" s="11">
        <f>ведомств.!J701</f>
        <v>138252.94399999999</v>
      </c>
    </row>
    <row r="508" spans="1:7" ht="173.25" x14ac:dyDescent="0.25">
      <c r="A508" s="24" t="s">
        <v>479</v>
      </c>
      <c r="B508" s="13" t="s">
        <v>246</v>
      </c>
      <c r="C508" s="13" t="s">
        <v>2</v>
      </c>
      <c r="D508" s="11">
        <f>D509</f>
        <v>667.15</v>
      </c>
      <c r="E508" s="11">
        <f>E509</f>
        <v>667.15</v>
      </c>
      <c r="F508" s="11">
        <f t="shared" ref="F508:G508" si="206">F509</f>
        <v>667.15</v>
      </c>
      <c r="G508" s="11">
        <f t="shared" si="206"/>
        <v>667.15</v>
      </c>
    </row>
    <row r="509" spans="1:7" outlineLevel="1" x14ac:dyDescent="0.25">
      <c r="A509" s="24" t="s">
        <v>165</v>
      </c>
      <c r="B509" s="13" t="s">
        <v>246</v>
      </c>
      <c r="C509" s="13" t="s">
        <v>43</v>
      </c>
      <c r="D509" s="11">
        <f>ведомств.!G696</f>
        <v>667.15</v>
      </c>
      <c r="E509" s="11">
        <f>ведомств.!H696</f>
        <v>667.15</v>
      </c>
      <c r="F509" s="11">
        <f>ведомств.!I696</f>
        <v>667.15</v>
      </c>
      <c r="G509" s="11">
        <f>ведомств.!J696</f>
        <v>667.15</v>
      </c>
    </row>
    <row r="510" spans="1:7" ht="63" outlineLevel="1" x14ac:dyDescent="0.25">
      <c r="A510" s="4" t="s">
        <v>774</v>
      </c>
      <c r="B510" s="13" t="s">
        <v>771</v>
      </c>
      <c r="C510" s="13" t="s">
        <v>2</v>
      </c>
      <c r="D510" s="11">
        <f t="shared" ref="D510:G512" si="207">D511</f>
        <v>0</v>
      </c>
      <c r="E510" s="11">
        <f t="shared" si="207"/>
        <v>10</v>
      </c>
      <c r="F510" s="11">
        <f t="shared" si="207"/>
        <v>10</v>
      </c>
      <c r="G510" s="11">
        <f t="shared" si="207"/>
        <v>0</v>
      </c>
    </row>
    <row r="511" spans="1:7" ht="94.5" outlineLevel="1" x14ac:dyDescent="0.25">
      <c r="A511" s="4" t="s">
        <v>775</v>
      </c>
      <c r="B511" s="13" t="s">
        <v>773</v>
      </c>
      <c r="C511" s="13" t="s">
        <v>2</v>
      </c>
      <c r="D511" s="11">
        <f t="shared" si="207"/>
        <v>0</v>
      </c>
      <c r="E511" s="11">
        <f t="shared" si="207"/>
        <v>10</v>
      </c>
      <c r="F511" s="11">
        <f t="shared" si="207"/>
        <v>10</v>
      </c>
      <c r="G511" s="11">
        <f t="shared" si="207"/>
        <v>0</v>
      </c>
    </row>
    <row r="512" spans="1:7" ht="78.75" outlineLevel="1" x14ac:dyDescent="0.25">
      <c r="A512" s="4" t="s">
        <v>776</v>
      </c>
      <c r="B512" s="13" t="s">
        <v>772</v>
      </c>
      <c r="C512" s="13" t="s">
        <v>2</v>
      </c>
      <c r="D512" s="11">
        <f t="shared" si="207"/>
        <v>0</v>
      </c>
      <c r="E512" s="11">
        <f t="shared" si="207"/>
        <v>10</v>
      </c>
      <c r="F512" s="11">
        <f t="shared" si="207"/>
        <v>10</v>
      </c>
      <c r="G512" s="11">
        <f t="shared" si="207"/>
        <v>0</v>
      </c>
    </row>
    <row r="513" spans="1:7" ht="31.5" outlineLevel="1" x14ac:dyDescent="0.25">
      <c r="A513" s="4" t="s">
        <v>63</v>
      </c>
      <c r="B513" s="13" t="s">
        <v>772</v>
      </c>
      <c r="C513" s="13" t="s">
        <v>8</v>
      </c>
      <c r="D513" s="11">
        <f>ведомств.!G127</f>
        <v>0</v>
      </c>
      <c r="E513" s="11">
        <f>ведомств.!H127</f>
        <v>10</v>
      </c>
      <c r="F513" s="11">
        <f>ведомств.!I127</f>
        <v>10</v>
      </c>
      <c r="G513" s="11">
        <f>ведомств.!J127</f>
        <v>0</v>
      </c>
    </row>
    <row r="514" spans="1:7" ht="33" outlineLevel="1" x14ac:dyDescent="0.25">
      <c r="A514" s="31" t="s">
        <v>480</v>
      </c>
      <c r="B514" s="32">
        <v>7100000000</v>
      </c>
      <c r="C514" s="13" t="s">
        <v>2</v>
      </c>
      <c r="D514" s="11">
        <f>D515</f>
        <v>1818.5</v>
      </c>
      <c r="E514" s="11">
        <f>E515</f>
        <v>2089.4830000000002</v>
      </c>
      <c r="F514" s="11">
        <f t="shared" ref="F514:G515" si="208">F515</f>
        <v>2089.4830000000002</v>
      </c>
      <c r="G514" s="11">
        <f t="shared" si="208"/>
        <v>2089.4830000000002</v>
      </c>
    </row>
    <row r="515" spans="1:7" ht="16.5" outlineLevel="1" x14ac:dyDescent="0.25">
      <c r="A515" s="26" t="s">
        <v>481</v>
      </c>
      <c r="B515" s="33">
        <v>7110000000</v>
      </c>
      <c r="C515" s="13" t="s">
        <v>2</v>
      </c>
      <c r="D515" s="11">
        <f>D516</f>
        <v>1818.5</v>
      </c>
      <c r="E515" s="11">
        <f>E516</f>
        <v>2089.4830000000002</v>
      </c>
      <c r="F515" s="11">
        <f t="shared" si="208"/>
        <v>2089.4830000000002</v>
      </c>
      <c r="G515" s="11">
        <f t="shared" si="208"/>
        <v>2089.4830000000002</v>
      </c>
    </row>
    <row r="516" spans="1:7" ht="31.5" outlineLevel="1" x14ac:dyDescent="0.25">
      <c r="A516" s="24" t="s">
        <v>58</v>
      </c>
      <c r="B516" s="13" t="s">
        <v>254</v>
      </c>
      <c r="C516" s="13" t="s">
        <v>2</v>
      </c>
      <c r="D516" s="11">
        <f>SUM(D517:D519)</f>
        <v>1818.5</v>
      </c>
      <c r="E516" s="11">
        <f>SUM(E517:E519)</f>
        <v>2089.4830000000002</v>
      </c>
      <c r="F516" s="11">
        <f t="shared" ref="F516:G516" si="209">SUM(F517:F519)</f>
        <v>2089.4830000000002</v>
      </c>
      <c r="G516" s="11">
        <f t="shared" si="209"/>
        <v>2089.4830000000002</v>
      </c>
    </row>
    <row r="517" spans="1:7" ht="31.5" outlineLevel="1" x14ac:dyDescent="0.25">
      <c r="A517" s="24" t="s">
        <v>218</v>
      </c>
      <c r="B517" s="13" t="s">
        <v>254</v>
      </c>
      <c r="C517" s="13" t="s">
        <v>5</v>
      </c>
      <c r="D517" s="11">
        <f>ведомств.!G24</f>
        <v>1456.7</v>
      </c>
      <c r="E517" s="11">
        <f>ведомств.!H24</f>
        <v>1703.335</v>
      </c>
      <c r="F517" s="11">
        <f>ведомств.!I24</f>
        <v>1703.335</v>
      </c>
      <c r="G517" s="11">
        <f>ведомств.!J24</f>
        <v>1703.335</v>
      </c>
    </row>
    <row r="518" spans="1:7" s="1" customFormat="1" ht="47.25" hidden="1" x14ac:dyDescent="0.25">
      <c r="A518" s="7" t="s">
        <v>59</v>
      </c>
      <c r="B518" s="5" t="s">
        <v>254</v>
      </c>
      <c r="C518" s="5" t="s">
        <v>6</v>
      </c>
      <c r="D518" s="6">
        <f>ведомств.!G25</f>
        <v>0</v>
      </c>
      <c r="E518" s="6">
        <f>ведомств.!H25</f>
        <v>0</v>
      </c>
      <c r="F518" s="6">
        <f>ведомств.!I25</f>
        <v>0</v>
      </c>
      <c r="G518" s="6">
        <f>ведомств.!J25</f>
        <v>0</v>
      </c>
    </row>
    <row r="519" spans="1:7" ht="47.25" x14ac:dyDescent="0.25">
      <c r="A519" s="15" t="s">
        <v>227</v>
      </c>
      <c r="B519" s="13" t="s">
        <v>254</v>
      </c>
      <c r="C519" s="13" t="s">
        <v>226</v>
      </c>
      <c r="D519" s="11">
        <f>ведомств.!G26</f>
        <v>361.8</v>
      </c>
      <c r="E519" s="11">
        <f>ведомств.!H26</f>
        <v>386.14800000000002</v>
      </c>
      <c r="F519" s="11">
        <f>ведомств.!I26</f>
        <v>386.14800000000002</v>
      </c>
      <c r="G519" s="11">
        <f>ведомств.!J26</f>
        <v>386.14800000000002</v>
      </c>
    </row>
    <row r="520" spans="1:7" ht="33" x14ac:dyDescent="0.25">
      <c r="A520" s="26" t="s">
        <v>482</v>
      </c>
      <c r="B520" s="32">
        <v>7200000000</v>
      </c>
      <c r="C520" s="13" t="s">
        <v>483</v>
      </c>
      <c r="D520" s="11">
        <f>D521+D526</f>
        <v>1536.3</v>
      </c>
      <c r="E520" s="11">
        <f>E521+E526</f>
        <v>1596.3</v>
      </c>
      <c r="F520" s="11">
        <f t="shared" ref="F520:G520" si="210">F521+F526</f>
        <v>1596.3</v>
      </c>
      <c r="G520" s="11">
        <f t="shared" si="210"/>
        <v>1596.3</v>
      </c>
    </row>
    <row r="521" spans="1:7" ht="31.5" x14ac:dyDescent="0.25">
      <c r="A521" s="23" t="s">
        <v>484</v>
      </c>
      <c r="B521" s="32">
        <v>7210000000</v>
      </c>
      <c r="C521" s="13" t="s">
        <v>2</v>
      </c>
      <c r="D521" s="11">
        <f>D522</f>
        <v>1379.3999999999999</v>
      </c>
      <c r="E521" s="11">
        <f>E522</f>
        <v>1591.5159999999998</v>
      </c>
      <c r="F521" s="11">
        <f t="shared" ref="F521:G521" si="211">F522</f>
        <v>1591.5159999999998</v>
      </c>
      <c r="G521" s="11">
        <f t="shared" si="211"/>
        <v>1591.5159999999998</v>
      </c>
    </row>
    <row r="522" spans="1:7" ht="31.5" outlineLevel="1" x14ac:dyDescent="0.25">
      <c r="A522" s="24" t="s">
        <v>485</v>
      </c>
      <c r="B522" s="13" t="s">
        <v>349</v>
      </c>
      <c r="C522" s="13" t="s">
        <v>2</v>
      </c>
      <c r="D522" s="11">
        <f>SUM(D523:D525)</f>
        <v>1379.3999999999999</v>
      </c>
      <c r="E522" s="11">
        <f>SUM(E523:E525)</f>
        <v>1591.5159999999998</v>
      </c>
      <c r="F522" s="11">
        <f t="shared" ref="F522:G522" si="212">SUM(F523:F525)</f>
        <v>1591.5159999999998</v>
      </c>
      <c r="G522" s="11">
        <f t="shared" si="212"/>
        <v>1591.5159999999998</v>
      </c>
    </row>
    <row r="523" spans="1:7" ht="31.5" outlineLevel="1" x14ac:dyDescent="0.25">
      <c r="A523" s="24" t="s">
        <v>218</v>
      </c>
      <c r="B523" s="13" t="s">
        <v>349</v>
      </c>
      <c r="C523" s="13" t="s">
        <v>5</v>
      </c>
      <c r="D523" s="11">
        <f>ведомств.!G869</f>
        <v>1037.57</v>
      </c>
      <c r="E523" s="11">
        <f>ведомств.!H869</f>
        <v>1094.05</v>
      </c>
      <c r="F523" s="11">
        <f>ведомств.!I869</f>
        <v>1094.05</v>
      </c>
      <c r="G523" s="11">
        <f>ведомств.!J869</f>
        <v>1094.05</v>
      </c>
    </row>
    <row r="524" spans="1:7" ht="47.25" x14ac:dyDescent="0.25">
      <c r="A524" s="24" t="s">
        <v>59</v>
      </c>
      <c r="B524" s="13" t="s">
        <v>349</v>
      </c>
      <c r="C524" s="13" t="s">
        <v>6</v>
      </c>
      <c r="D524" s="11">
        <f>ведомств.!G870</f>
        <v>10</v>
      </c>
      <c r="E524" s="11">
        <f>ведомств.!H870</f>
        <v>209.54900000000001</v>
      </c>
      <c r="F524" s="11">
        <f>ведомств.!I870</f>
        <v>209.54900000000001</v>
      </c>
      <c r="G524" s="11">
        <f>ведомств.!J870</f>
        <v>209.54900000000001</v>
      </c>
    </row>
    <row r="525" spans="1:7" ht="47.25" x14ac:dyDescent="0.25">
      <c r="A525" s="15" t="s">
        <v>227</v>
      </c>
      <c r="B525" s="13" t="s">
        <v>349</v>
      </c>
      <c r="C525" s="13" t="s">
        <v>226</v>
      </c>
      <c r="D525" s="11">
        <f>ведомств.!G871</f>
        <v>331.83</v>
      </c>
      <c r="E525" s="11">
        <f>ведомств.!H871</f>
        <v>287.91699999999997</v>
      </c>
      <c r="F525" s="11">
        <f>ведомств.!I871</f>
        <v>287.91699999999997</v>
      </c>
      <c r="G525" s="11">
        <f>ведомств.!J871</f>
        <v>287.91699999999997</v>
      </c>
    </row>
    <row r="526" spans="1:7" ht="31.5" x14ac:dyDescent="0.25">
      <c r="A526" s="23" t="s">
        <v>486</v>
      </c>
      <c r="B526" s="13" t="s">
        <v>591</v>
      </c>
      <c r="C526" s="13" t="s">
        <v>2</v>
      </c>
      <c r="D526" s="11">
        <f>D527</f>
        <v>156.9</v>
      </c>
      <c r="E526" s="11">
        <f>E527</f>
        <v>4.7839999999999998</v>
      </c>
      <c r="F526" s="11">
        <f t="shared" ref="F526:G526" si="213">F527</f>
        <v>4.7839999999999998</v>
      </c>
      <c r="G526" s="11">
        <f t="shared" si="213"/>
        <v>4.7839999999999998</v>
      </c>
    </row>
    <row r="527" spans="1:7" ht="31.5" outlineLevel="1" x14ac:dyDescent="0.25">
      <c r="A527" s="24" t="s">
        <v>487</v>
      </c>
      <c r="B527" s="13" t="s">
        <v>350</v>
      </c>
      <c r="C527" s="13" t="s">
        <v>2</v>
      </c>
      <c r="D527" s="11">
        <f>SUM(D528:D530)</f>
        <v>156.9</v>
      </c>
      <c r="E527" s="11">
        <f>SUM(E528:E530)</f>
        <v>4.7839999999999998</v>
      </c>
      <c r="F527" s="11">
        <f t="shared" ref="F527:G527" si="214">SUM(F528:F530)</f>
        <v>4.7839999999999998</v>
      </c>
      <c r="G527" s="11">
        <f t="shared" si="214"/>
        <v>4.7839999999999998</v>
      </c>
    </row>
    <row r="528" spans="1:7" ht="47.25" outlineLevel="1" x14ac:dyDescent="0.25">
      <c r="A528" s="24" t="s">
        <v>59</v>
      </c>
      <c r="B528" s="13" t="s">
        <v>350</v>
      </c>
      <c r="C528" s="13" t="s">
        <v>6</v>
      </c>
      <c r="D528" s="11">
        <f>ведомств.!G874</f>
        <v>150.80000000000001</v>
      </c>
      <c r="E528" s="11">
        <f>ведомств.!H874</f>
        <v>0</v>
      </c>
      <c r="F528" s="11">
        <f>ведомств.!I874</f>
        <v>0</v>
      </c>
      <c r="G528" s="11">
        <f>ведомств.!J874</f>
        <v>0</v>
      </c>
    </row>
    <row r="529" spans="1:7" ht="31.5" outlineLevel="1" x14ac:dyDescent="0.25">
      <c r="A529" s="24" t="s">
        <v>63</v>
      </c>
      <c r="B529" s="13" t="s">
        <v>350</v>
      </c>
      <c r="C529" s="13" t="s">
        <v>8</v>
      </c>
      <c r="D529" s="11">
        <f>ведомств.!G875</f>
        <v>6</v>
      </c>
      <c r="E529" s="11">
        <f>ведомств.!H875</f>
        <v>4.7</v>
      </c>
      <c r="F529" s="11">
        <f>ведомств.!I875</f>
        <v>4.7</v>
      </c>
      <c r="G529" s="11">
        <f>ведомств.!J875</f>
        <v>4.7</v>
      </c>
    </row>
    <row r="530" spans="1:7" outlineLevel="1" x14ac:dyDescent="0.25">
      <c r="A530" s="24" t="s">
        <v>120</v>
      </c>
      <c r="B530" s="13" t="s">
        <v>350</v>
      </c>
      <c r="C530" s="13" t="s">
        <v>35</v>
      </c>
      <c r="D530" s="11">
        <f>ведомств.!G876</f>
        <v>0.1</v>
      </c>
      <c r="E530" s="11">
        <f>ведомств.!H876</f>
        <v>8.4000000000000005E-2</v>
      </c>
      <c r="F530" s="11">
        <f>ведомств.!I876</f>
        <v>8.4000000000000005E-2</v>
      </c>
      <c r="G530" s="11">
        <f>ведомств.!J876</f>
        <v>8.4000000000000005E-2</v>
      </c>
    </row>
    <row r="531" spans="1:7" ht="31.5" outlineLevel="1" x14ac:dyDescent="0.25">
      <c r="A531" s="23" t="s">
        <v>488</v>
      </c>
      <c r="B531" s="32">
        <v>7300000000</v>
      </c>
      <c r="C531" s="13" t="s">
        <v>2</v>
      </c>
      <c r="D531" s="11">
        <f>D532</f>
        <v>88224.01</v>
      </c>
      <c r="E531" s="11">
        <f>E532</f>
        <v>102413.65900000001</v>
      </c>
      <c r="F531" s="11">
        <f t="shared" ref="F531:G531" si="215">F532</f>
        <v>102413.65900000001</v>
      </c>
      <c r="G531" s="11">
        <f t="shared" si="215"/>
        <v>102199.93499999997</v>
      </c>
    </row>
    <row r="532" spans="1:7" outlineLevel="1" x14ac:dyDescent="0.25">
      <c r="A532" s="23" t="s">
        <v>489</v>
      </c>
      <c r="B532" s="32">
        <v>7310000000</v>
      </c>
      <c r="C532" s="13" t="s">
        <v>2</v>
      </c>
      <c r="D532" s="11">
        <f>D533+D537+D545+D550+D556+D562+D567+D571+D576+D579+D583+D586+D591+D596+D601+D606+D612+D618+D622+D626+D629</f>
        <v>88224.01</v>
      </c>
      <c r="E532" s="11">
        <f>E533+E537+E545+E550+E556+E562+E567+E571+E576+E579+E583+E586+E591+E596+E601+E606+E612+E618+E622+E626+E629</f>
        <v>102413.65900000001</v>
      </c>
      <c r="F532" s="11">
        <f t="shared" ref="F532:G532" si="216">F533+F537+F545+F550+F556+F562+F567+F571+F576+F579+F583+F586+F591+F596+F601+F606+F612+F618+F622+F626+F629</f>
        <v>102413.65900000001</v>
      </c>
      <c r="G532" s="11">
        <f t="shared" si="216"/>
        <v>102199.93499999997</v>
      </c>
    </row>
    <row r="533" spans="1:7" ht="31.5" outlineLevel="1" x14ac:dyDescent="0.25">
      <c r="A533" s="24" t="s">
        <v>485</v>
      </c>
      <c r="B533" s="13" t="s">
        <v>256</v>
      </c>
      <c r="C533" s="13" t="s">
        <v>2</v>
      </c>
      <c r="D533" s="11">
        <f>SUM(D534:D536)</f>
        <v>77176.179999999993</v>
      </c>
      <c r="E533" s="11">
        <f>SUM(E534:E536)</f>
        <v>86923.16</v>
      </c>
      <c r="F533" s="11">
        <f t="shared" ref="F533:G533" si="217">SUM(F534:F536)</f>
        <v>86923.16</v>
      </c>
      <c r="G533" s="11">
        <f t="shared" si="217"/>
        <v>86916.76</v>
      </c>
    </row>
    <row r="534" spans="1:7" ht="31.5" x14ac:dyDescent="0.25">
      <c r="A534" s="24" t="s">
        <v>218</v>
      </c>
      <c r="B534" s="13" t="s">
        <v>256</v>
      </c>
      <c r="C534" s="13" t="s">
        <v>5</v>
      </c>
      <c r="D534" s="11">
        <f>ведомств.!G38+ведомств.!G442+ведомств.!G632+ведомств.!G662+ведомств.!G977</f>
        <v>62053.38</v>
      </c>
      <c r="E534" s="11">
        <f>ведомств.!H38+ведомств.!H442+ведомств.!H632+ведомств.!H662+ведомств.!H977</f>
        <v>64550.208000000006</v>
      </c>
      <c r="F534" s="11">
        <f>ведомств.!I38+ведомств.!I442+ведомств.!I632+ведомств.!I662+ведомств.!I977</f>
        <v>64550.208000000006</v>
      </c>
      <c r="G534" s="11">
        <f>ведомств.!J38+ведомств.!J442+ведомств.!J632+ведомств.!J662+ведомств.!J977</f>
        <v>64549.646000000001</v>
      </c>
    </row>
    <row r="535" spans="1:7" ht="47.25" outlineLevel="1" x14ac:dyDescent="0.25">
      <c r="A535" s="24" t="s">
        <v>59</v>
      </c>
      <c r="B535" s="13" t="s">
        <v>256</v>
      </c>
      <c r="C535" s="13" t="s">
        <v>6</v>
      </c>
      <c r="D535" s="11">
        <f>ведомств.!G39+ведомств.!G443+ведомств.!G633+ведомств.!G663+ведомств.!G978</f>
        <v>514</v>
      </c>
      <c r="E535" s="11">
        <f>ведомств.!H39+ведомств.!H443+ведомств.!H633+ведомств.!H663+ведомств.!H978</f>
        <v>3396.5650000000001</v>
      </c>
      <c r="F535" s="11">
        <f>ведомств.!I39+ведомств.!I443+ведомств.!I633+ведомств.!I663+ведомств.!I978</f>
        <v>3396.5650000000001</v>
      </c>
      <c r="G535" s="11">
        <f>ведомств.!J39+ведомств.!J443+ведомств.!J633+ведомств.!J663+ведомств.!J978</f>
        <v>3391.3870000000002</v>
      </c>
    </row>
    <row r="536" spans="1:7" ht="47.25" outlineLevel="1" x14ac:dyDescent="0.25">
      <c r="A536" s="15" t="s">
        <v>227</v>
      </c>
      <c r="B536" s="13" t="s">
        <v>256</v>
      </c>
      <c r="C536" s="13" t="s">
        <v>226</v>
      </c>
      <c r="D536" s="11">
        <f>ведомств.!G40+ведомств.!G444+ведомств.!G634+ведомств.!G664+ведомств.!G979</f>
        <v>14608.8</v>
      </c>
      <c r="E536" s="11">
        <f>ведомств.!H40+ведомств.!H444+ведомств.!H634+ведомств.!H664+ведомств.!H979</f>
        <v>18976.387000000002</v>
      </c>
      <c r="F536" s="11">
        <f>ведомств.!I40+ведомств.!I444+ведомств.!I634+ведомств.!I664+ведомств.!I979</f>
        <v>18976.387000000002</v>
      </c>
      <c r="G536" s="11">
        <f>ведомств.!J40+ведомств.!J444+ведомств.!J634+ведомств.!J664+ведомств.!J979</f>
        <v>18975.727000000003</v>
      </c>
    </row>
    <row r="537" spans="1:7" ht="31.5" outlineLevel="1" x14ac:dyDescent="0.25">
      <c r="A537" s="24" t="s">
        <v>64</v>
      </c>
      <c r="B537" s="13" t="s">
        <v>257</v>
      </c>
      <c r="C537" s="13" t="s">
        <v>2</v>
      </c>
      <c r="D537" s="11">
        <f>SUM(D538:D544)</f>
        <v>3931.94</v>
      </c>
      <c r="E537" s="11">
        <f>SUM(E538:E544)</f>
        <v>3496.11</v>
      </c>
      <c r="F537" s="11">
        <f t="shared" ref="F537:G537" si="218">SUM(F538:F544)</f>
        <v>3496.11</v>
      </c>
      <c r="G537" s="11">
        <f t="shared" si="218"/>
        <v>3477.6630000000005</v>
      </c>
    </row>
    <row r="538" spans="1:7" ht="47.25" outlineLevel="1" x14ac:dyDescent="0.25">
      <c r="A538" s="24" t="s">
        <v>59</v>
      </c>
      <c r="B538" s="13" t="s">
        <v>257</v>
      </c>
      <c r="C538" s="13" t="s">
        <v>6</v>
      </c>
      <c r="D538" s="11">
        <f>ведомств.!G42+ведомств.!G446+ведомств.!G636+ведомств.!G666+ведомств.!G981</f>
        <v>1803.72</v>
      </c>
      <c r="E538" s="11">
        <f>ведомств.!H42+ведомств.!H446+ведомств.!H636+ведомств.!H666+ведомств.!H981</f>
        <v>405.86799999999999</v>
      </c>
      <c r="F538" s="11">
        <f>ведомств.!I42+ведомств.!I446+ведомств.!I636+ведомств.!I666+ведомств.!I981</f>
        <v>405.86799999999999</v>
      </c>
      <c r="G538" s="11">
        <f>ведомств.!J42+ведомств.!J446+ведомств.!J636+ведомств.!J666+ведомств.!J981</f>
        <v>391.01099999999997</v>
      </c>
    </row>
    <row r="539" spans="1:7" ht="31.5" outlineLevel="1" x14ac:dyDescent="0.25">
      <c r="A539" s="24" t="s">
        <v>65</v>
      </c>
      <c r="B539" s="13" t="s">
        <v>257</v>
      </c>
      <c r="C539" s="13" t="s">
        <v>9</v>
      </c>
      <c r="D539" s="11">
        <f>ведомств.!G43+ведомств.!G447+ведомств.!G637+ведомств.!G667+ведомств.!G982</f>
        <v>1528.3</v>
      </c>
      <c r="E539" s="11">
        <f>ведомств.!H43+ведомств.!H447+ведомств.!H637+ведомств.!H667+ведомств.!H982</f>
        <v>1293.3820000000001</v>
      </c>
      <c r="F539" s="11">
        <f>ведомств.!I43+ведомств.!I447+ведомств.!I637+ведомств.!I667+ведомств.!I982</f>
        <v>1293.3820000000001</v>
      </c>
      <c r="G539" s="11">
        <f>ведомств.!J43+ведомств.!J447+ведомств.!J637+ведомств.!J667+ведомств.!J982</f>
        <v>1293.3020000000001</v>
      </c>
    </row>
    <row r="540" spans="1:7" ht="31.5" x14ac:dyDescent="0.25">
      <c r="A540" s="24" t="s">
        <v>63</v>
      </c>
      <c r="B540" s="13" t="s">
        <v>257</v>
      </c>
      <c r="C540" s="13" t="s">
        <v>8</v>
      </c>
      <c r="D540" s="11">
        <f>ведомств.!G44+ведомств.!G448+ведомств.!G638+ведомств.!G668+ведомств.!G983</f>
        <v>428.21999999999997</v>
      </c>
      <c r="E540" s="11">
        <f>ведомств.!H44+ведомств.!H448+ведомств.!H638+ведомств.!H668+ведомств.!H983</f>
        <v>1126.4689999999998</v>
      </c>
      <c r="F540" s="11">
        <f>ведомств.!I44+ведомств.!I448+ведомств.!I638+ведомств.!I668+ведомств.!I983</f>
        <v>1126.4689999999998</v>
      </c>
      <c r="G540" s="11">
        <f>ведомств.!J44+ведомств.!J448+ведомств.!J638+ведомств.!J668+ведомств.!J983</f>
        <v>1124.183</v>
      </c>
    </row>
    <row r="541" spans="1:7" ht="31.5" x14ac:dyDescent="0.25">
      <c r="A541" s="15" t="s">
        <v>97</v>
      </c>
      <c r="B541" s="13" t="s">
        <v>257</v>
      </c>
      <c r="C541" s="13" t="s">
        <v>24</v>
      </c>
      <c r="D541" s="11">
        <f>ведомств.!G669</f>
        <v>0</v>
      </c>
      <c r="E541" s="11">
        <f>ведомств.!H669</f>
        <v>108.501</v>
      </c>
      <c r="F541" s="11">
        <f>ведомств.!I669</f>
        <v>108.501</v>
      </c>
      <c r="G541" s="11">
        <f>ведомств.!J669</f>
        <v>108.501</v>
      </c>
    </row>
    <row r="542" spans="1:7" ht="31.5" outlineLevel="1" x14ac:dyDescent="0.25">
      <c r="A542" s="24" t="s">
        <v>66</v>
      </c>
      <c r="B542" s="13" t="s">
        <v>257</v>
      </c>
      <c r="C542" s="13" t="s">
        <v>10</v>
      </c>
      <c r="D542" s="11">
        <f>ведомств.!G45+ведомств.!G449+ведомств.!G639+ведомств.!G670+ведомств.!G984</f>
        <v>166.4</v>
      </c>
      <c r="E542" s="11">
        <f>ведомств.!H45+ведомств.!H449+ведомств.!H639+ведомств.!H670+ведомств.!H984</f>
        <v>326.85699999999997</v>
      </c>
      <c r="F542" s="11">
        <f>ведомств.!I45+ведомств.!I449+ведомств.!I639+ведомств.!I670+ведомств.!I984</f>
        <v>326.85699999999997</v>
      </c>
      <c r="G542" s="11">
        <f>ведомств.!J45+ведомств.!J449+ведомств.!J639+ведомств.!J670+ведомств.!J984</f>
        <v>326.73899999999998</v>
      </c>
    </row>
    <row r="543" spans="1:7" outlineLevel="1" x14ac:dyDescent="0.25">
      <c r="A543" s="24" t="s">
        <v>120</v>
      </c>
      <c r="B543" s="13" t="s">
        <v>257</v>
      </c>
      <c r="C543" s="13" t="s">
        <v>35</v>
      </c>
      <c r="D543" s="11">
        <f>ведомств.!G46+ведомств.!G450+ведомств.!G640+ведомств.!G671+ведомств.!G985</f>
        <v>5.3000000000000007</v>
      </c>
      <c r="E543" s="11">
        <f>ведомств.!H46+ведомств.!H450+ведомств.!H640+ведомств.!H671+ведомств.!H985</f>
        <v>28.610999999999997</v>
      </c>
      <c r="F543" s="11">
        <f>ведомств.!I46+ведомств.!I450+ведомств.!I640+ведомств.!I671+ведомств.!I985</f>
        <v>28.610999999999997</v>
      </c>
      <c r="G543" s="11">
        <f>ведомств.!J46+ведомств.!J450+ведомств.!J640+ведомств.!J671+ведомств.!J985</f>
        <v>27.597000000000001</v>
      </c>
    </row>
    <row r="544" spans="1:7" outlineLevel="1" x14ac:dyDescent="0.25">
      <c r="A544" s="15" t="s">
        <v>714</v>
      </c>
      <c r="B544" s="13" t="s">
        <v>257</v>
      </c>
      <c r="C544" s="13" t="s">
        <v>713</v>
      </c>
      <c r="D544" s="11">
        <f>ведомств.!G451+ведомств.!G47</f>
        <v>0</v>
      </c>
      <c r="E544" s="11">
        <f>ведомств.!H451+ведомств.!H47</f>
        <v>206.422</v>
      </c>
      <c r="F544" s="11">
        <f>ведомств.!I451+ведомств.!I47</f>
        <v>206.422</v>
      </c>
      <c r="G544" s="11">
        <f>ведомств.!J451+ведомств.!J47</f>
        <v>206.32999999999998</v>
      </c>
    </row>
    <row r="545" spans="1:7" ht="47.25" outlineLevel="1" x14ac:dyDescent="0.25">
      <c r="A545" s="15" t="s">
        <v>721</v>
      </c>
      <c r="B545" s="13" t="s">
        <v>720</v>
      </c>
      <c r="C545" s="13" t="s">
        <v>2</v>
      </c>
      <c r="D545" s="11">
        <f>SUM(D546:D549)</f>
        <v>0</v>
      </c>
      <c r="E545" s="11">
        <f>SUM(E546:E549)</f>
        <v>4906.2289999999994</v>
      </c>
      <c r="F545" s="11">
        <f t="shared" ref="F545:G545" si="219">SUM(F546:F549)</f>
        <v>4906.2289999999994</v>
      </c>
      <c r="G545" s="11">
        <f t="shared" si="219"/>
        <v>4906.1349999999993</v>
      </c>
    </row>
    <row r="546" spans="1:7" ht="31.5" outlineLevel="1" x14ac:dyDescent="0.25">
      <c r="A546" s="15" t="s">
        <v>218</v>
      </c>
      <c r="B546" s="13" t="s">
        <v>720</v>
      </c>
      <c r="C546" s="13" t="s">
        <v>5</v>
      </c>
      <c r="D546" s="11">
        <f>ведомств.!G49+ведомств.!G673</f>
        <v>0</v>
      </c>
      <c r="E546" s="11">
        <f>ведомств.!H49+ведомств.!H673</f>
        <v>3526.8940000000002</v>
      </c>
      <c r="F546" s="11">
        <f>ведомств.!I49+ведомств.!I673</f>
        <v>3526.8940000000002</v>
      </c>
      <c r="G546" s="11">
        <f>ведомств.!J49+ведомств.!J673</f>
        <v>3526.87</v>
      </c>
    </row>
    <row r="547" spans="1:7" ht="47.25" outlineLevel="1" x14ac:dyDescent="0.25">
      <c r="A547" s="15" t="s">
        <v>227</v>
      </c>
      <c r="B547" s="13" t="s">
        <v>720</v>
      </c>
      <c r="C547" s="13" t="s">
        <v>226</v>
      </c>
      <c r="D547" s="11">
        <f>ведомств.!G50+ведомств.!G674</f>
        <v>0</v>
      </c>
      <c r="E547" s="11">
        <f>ведомств.!H50+ведомств.!H674</f>
        <v>925.78899999999999</v>
      </c>
      <c r="F547" s="11">
        <f>ведомств.!I50+ведомств.!I674</f>
        <v>925.78899999999999</v>
      </c>
      <c r="G547" s="11">
        <f>ведомств.!J50+ведомств.!J674</f>
        <v>925.78899999999999</v>
      </c>
    </row>
    <row r="548" spans="1:7" ht="31.5" outlineLevel="1" x14ac:dyDescent="0.25">
      <c r="A548" s="7" t="s">
        <v>65</v>
      </c>
      <c r="B548" s="13" t="s">
        <v>720</v>
      </c>
      <c r="C548" s="13" t="s">
        <v>9</v>
      </c>
      <c r="D548" s="11">
        <f>ведомств.!G675</f>
        <v>0</v>
      </c>
      <c r="E548" s="11">
        <f>ведомств.!H675</f>
        <v>220.51599999999999</v>
      </c>
      <c r="F548" s="11">
        <f>ведомств.!I675</f>
        <v>220.51599999999999</v>
      </c>
      <c r="G548" s="11">
        <f>ведомств.!J675</f>
        <v>220.51599999999999</v>
      </c>
    </row>
    <row r="549" spans="1:7" ht="31.5" outlineLevel="1" x14ac:dyDescent="0.25">
      <c r="A549" s="24" t="s">
        <v>63</v>
      </c>
      <c r="B549" s="13" t="s">
        <v>720</v>
      </c>
      <c r="C549" s="13" t="s">
        <v>8</v>
      </c>
      <c r="D549" s="11">
        <f>ведомств.!G676</f>
        <v>0</v>
      </c>
      <c r="E549" s="11">
        <f>ведомств.!H676</f>
        <v>233.03</v>
      </c>
      <c r="F549" s="11">
        <f>ведомств.!I676</f>
        <v>233.03</v>
      </c>
      <c r="G549" s="11">
        <f>ведомств.!J676</f>
        <v>232.96</v>
      </c>
    </row>
    <row r="550" spans="1:7" ht="94.5" outlineLevel="1" x14ac:dyDescent="0.25">
      <c r="A550" s="24" t="s">
        <v>258</v>
      </c>
      <c r="B550" s="13" t="s">
        <v>259</v>
      </c>
      <c r="C550" s="13" t="s">
        <v>2</v>
      </c>
      <c r="D550" s="11">
        <f>SUM(D551:D555)</f>
        <v>594.29</v>
      </c>
      <c r="E550" s="11">
        <f>SUM(E551:E555)</f>
        <v>687.58999999999992</v>
      </c>
      <c r="F550" s="11">
        <f t="shared" ref="F550:G550" si="220">SUM(F551:F555)</f>
        <v>687.58999999999992</v>
      </c>
      <c r="G550" s="11">
        <f t="shared" si="220"/>
        <v>683.23800000000006</v>
      </c>
    </row>
    <row r="551" spans="1:7" ht="31.5" x14ac:dyDescent="0.25">
      <c r="A551" s="24" t="s">
        <v>218</v>
      </c>
      <c r="B551" s="13" t="s">
        <v>259</v>
      </c>
      <c r="C551" s="13" t="s">
        <v>5</v>
      </c>
      <c r="D551" s="11">
        <f>ведомств.!G52</f>
        <v>440.4</v>
      </c>
      <c r="E551" s="11">
        <f>ведомств.!H52</f>
        <v>488.4</v>
      </c>
      <c r="F551" s="11">
        <f>ведомств.!I52</f>
        <v>488.4</v>
      </c>
      <c r="G551" s="11">
        <f>ведомств.!J52</f>
        <v>486.363</v>
      </c>
    </row>
    <row r="552" spans="1:7" s="1" customFormat="1" ht="47.25" outlineLevel="1" x14ac:dyDescent="0.25">
      <c r="A552" s="7" t="s">
        <v>59</v>
      </c>
      <c r="B552" s="5" t="s">
        <v>259</v>
      </c>
      <c r="C552" s="5" t="s">
        <v>6</v>
      </c>
      <c r="D552" s="6">
        <f>ведомств.!G53</f>
        <v>0</v>
      </c>
      <c r="E552" s="6">
        <f>ведомств.!H53</f>
        <v>20.731999999999999</v>
      </c>
      <c r="F552" s="6">
        <f>ведомств.!I53</f>
        <v>20.731999999999999</v>
      </c>
      <c r="G552" s="6">
        <f>ведомств.!J53</f>
        <v>19.672000000000001</v>
      </c>
    </row>
    <row r="553" spans="1:7" ht="47.25" outlineLevel="1" x14ac:dyDescent="0.25">
      <c r="A553" s="15" t="s">
        <v>227</v>
      </c>
      <c r="B553" s="13" t="s">
        <v>259</v>
      </c>
      <c r="C553" s="13" t="s">
        <v>226</v>
      </c>
      <c r="D553" s="11">
        <f>ведомств.!G54</f>
        <v>133</v>
      </c>
      <c r="E553" s="11">
        <f>ведомств.!H54</f>
        <v>146.928</v>
      </c>
      <c r="F553" s="11">
        <f>ведомств.!I54</f>
        <v>146.928</v>
      </c>
      <c r="G553" s="11">
        <f>ведомств.!J54</f>
        <v>145.673</v>
      </c>
    </row>
    <row r="554" spans="1:7" s="1" customFormat="1" ht="31.5" hidden="1" outlineLevel="1" x14ac:dyDescent="0.25">
      <c r="A554" s="7" t="s">
        <v>65</v>
      </c>
      <c r="B554" s="5" t="s">
        <v>259</v>
      </c>
      <c r="C554" s="5" t="s">
        <v>9</v>
      </c>
      <c r="D554" s="6">
        <f>ведомств.!G55</f>
        <v>0</v>
      </c>
      <c r="E554" s="6">
        <f>ведомств.!H55</f>
        <v>0</v>
      </c>
      <c r="F554" s="6">
        <f>ведомств.!I55</f>
        <v>0</v>
      </c>
      <c r="G554" s="6">
        <f>ведомств.!J55</f>
        <v>0</v>
      </c>
    </row>
    <row r="555" spans="1:7" ht="31.5" collapsed="1" x14ac:dyDescent="0.25">
      <c r="A555" s="24" t="s">
        <v>63</v>
      </c>
      <c r="B555" s="13" t="s">
        <v>259</v>
      </c>
      <c r="C555" s="13" t="s">
        <v>8</v>
      </c>
      <c r="D555" s="11">
        <f>ведомств.!G56</f>
        <v>20.89</v>
      </c>
      <c r="E555" s="11">
        <f>ведомств.!H56</f>
        <v>31.53</v>
      </c>
      <c r="F555" s="11">
        <f>ведомств.!I56</f>
        <v>31.53</v>
      </c>
      <c r="G555" s="11">
        <f>ведомств.!J56</f>
        <v>31.53</v>
      </c>
    </row>
    <row r="556" spans="1:7" ht="126" outlineLevel="1" x14ac:dyDescent="0.25">
      <c r="A556" s="24" t="s">
        <v>261</v>
      </c>
      <c r="B556" s="13" t="s">
        <v>260</v>
      </c>
      <c r="C556" s="13" t="s">
        <v>2</v>
      </c>
      <c r="D556" s="11">
        <f>SUM(D557:D561)</f>
        <v>848.27</v>
      </c>
      <c r="E556" s="11">
        <f>SUM(E557:E561)</f>
        <v>848.27</v>
      </c>
      <c r="F556" s="11">
        <f t="shared" ref="F556:G556" si="221">SUM(F557:F561)</f>
        <v>848.27</v>
      </c>
      <c r="G556" s="11">
        <f t="shared" si="221"/>
        <v>848.27</v>
      </c>
    </row>
    <row r="557" spans="1:7" ht="31.5" outlineLevel="1" x14ac:dyDescent="0.25">
      <c r="A557" s="24" t="s">
        <v>218</v>
      </c>
      <c r="B557" s="13" t="s">
        <v>260</v>
      </c>
      <c r="C557" s="13" t="s">
        <v>5</v>
      </c>
      <c r="D557" s="11">
        <f>ведомств.!G58</f>
        <v>618.27</v>
      </c>
      <c r="E557" s="11">
        <f>ведомств.!H58</f>
        <v>636.23199999999997</v>
      </c>
      <c r="F557" s="11">
        <f>ведомств.!I58</f>
        <v>636.23199999999997</v>
      </c>
      <c r="G557" s="11">
        <f>ведомств.!J58</f>
        <v>636.23199999999997</v>
      </c>
    </row>
    <row r="558" spans="1:7" ht="47.25" x14ac:dyDescent="0.25">
      <c r="A558" s="24" t="s">
        <v>59</v>
      </c>
      <c r="B558" s="13" t="s">
        <v>260</v>
      </c>
      <c r="C558" s="13" t="s">
        <v>6</v>
      </c>
      <c r="D558" s="11">
        <f>ведомств.!G59</f>
        <v>25.11</v>
      </c>
      <c r="E558" s="11">
        <f>ведомств.!H59</f>
        <v>24.85</v>
      </c>
      <c r="F558" s="11">
        <f>ведомств.!I59</f>
        <v>24.85</v>
      </c>
      <c r="G558" s="11">
        <f>ведомств.!J59</f>
        <v>24.85</v>
      </c>
    </row>
    <row r="559" spans="1:7" ht="47.25" x14ac:dyDescent="0.25">
      <c r="A559" s="15" t="s">
        <v>227</v>
      </c>
      <c r="B559" s="13" t="s">
        <v>260</v>
      </c>
      <c r="C559" s="13" t="s">
        <v>226</v>
      </c>
      <c r="D559" s="11">
        <f>ведомств.!G60</f>
        <v>186.72</v>
      </c>
      <c r="E559" s="11">
        <f>ведомств.!H60</f>
        <v>182.18799999999999</v>
      </c>
      <c r="F559" s="11">
        <f>ведомств.!I60</f>
        <v>182.18799999999999</v>
      </c>
      <c r="G559" s="11">
        <f>ведомств.!J60</f>
        <v>182.18799999999999</v>
      </c>
    </row>
    <row r="560" spans="1:7" ht="31.5" hidden="1" x14ac:dyDescent="0.25">
      <c r="A560" s="24" t="s">
        <v>65</v>
      </c>
      <c r="B560" s="13" t="s">
        <v>260</v>
      </c>
      <c r="C560" s="13" t="s">
        <v>9</v>
      </c>
      <c r="D560" s="11">
        <f>ведомств.!G61</f>
        <v>10</v>
      </c>
      <c r="E560" s="11">
        <f>ведомств.!H61</f>
        <v>0</v>
      </c>
      <c r="F560" s="11">
        <f>ведомств.!I61</f>
        <v>0</v>
      </c>
      <c r="G560" s="11">
        <f>ведомств.!J61</f>
        <v>0</v>
      </c>
    </row>
    <row r="561" spans="1:7" ht="31.5" outlineLevel="1" x14ac:dyDescent="0.25">
      <c r="A561" s="24" t="s">
        <v>63</v>
      </c>
      <c r="B561" s="13" t="s">
        <v>260</v>
      </c>
      <c r="C561" s="13" t="s">
        <v>8</v>
      </c>
      <c r="D561" s="11">
        <f>ведомств.!G62</f>
        <v>8.17</v>
      </c>
      <c r="E561" s="11">
        <f>ведомств.!H62</f>
        <v>5</v>
      </c>
      <c r="F561" s="11">
        <f>ведомств.!I62</f>
        <v>5</v>
      </c>
      <c r="G561" s="11">
        <f>ведомств.!J62</f>
        <v>5</v>
      </c>
    </row>
    <row r="562" spans="1:7" ht="126" outlineLevel="1" x14ac:dyDescent="0.25">
      <c r="A562" s="24" t="s">
        <v>262</v>
      </c>
      <c r="B562" s="13" t="s">
        <v>263</v>
      </c>
      <c r="C562" s="13" t="s">
        <v>2</v>
      </c>
      <c r="D562" s="11">
        <f>SUM(D563:D566)</f>
        <v>343</v>
      </c>
      <c r="E562" s="11">
        <f>SUM(E563:E566)</f>
        <v>343</v>
      </c>
      <c r="F562" s="11">
        <f t="shared" ref="F562:G562" si="222">SUM(F563:F566)</f>
        <v>343</v>
      </c>
      <c r="G562" s="11">
        <f t="shared" si="222"/>
        <v>341.94</v>
      </c>
    </row>
    <row r="563" spans="1:7" ht="31.5" x14ac:dyDescent="0.25">
      <c r="A563" s="24" t="s">
        <v>218</v>
      </c>
      <c r="B563" s="13" t="s">
        <v>263</v>
      </c>
      <c r="C563" s="13" t="s">
        <v>5</v>
      </c>
      <c r="D563" s="11">
        <f>ведомств.!G64</f>
        <v>221</v>
      </c>
      <c r="E563" s="11">
        <f>ведомств.!H64</f>
        <v>221</v>
      </c>
      <c r="F563" s="11">
        <f>ведомств.!I64</f>
        <v>221</v>
      </c>
      <c r="G563" s="11">
        <f>ведомств.!J64</f>
        <v>220.69399999999999</v>
      </c>
    </row>
    <row r="564" spans="1:7" ht="47.25" x14ac:dyDescent="0.25">
      <c r="A564" s="15" t="s">
        <v>227</v>
      </c>
      <c r="B564" s="13" t="s">
        <v>263</v>
      </c>
      <c r="C564" s="13" t="s">
        <v>226</v>
      </c>
      <c r="D564" s="11">
        <f>ведомств.!G65</f>
        <v>66.8</v>
      </c>
      <c r="E564" s="11">
        <f>ведомств.!H65</f>
        <v>66.8</v>
      </c>
      <c r="F564" s="11">
        <f>ведомств.!I65</f>
        <v>66.8</v>
      </c>
      <c r="G564" s="11">
        <f>ведомств.!J65</f>
        <v>66.046000000000006</v>
      </c>
    </row>
    <row r="565" spans="1:7" ht="31.5" hidden="1" x14ac:dyDescent="0.25">
      <c r="A565" s="24" t="s">
        <v>65</v>
      </c>
      <c r="B565" s="13" t="s">
        <v>263</v>
      </c>
      <c r="C565" s="13" t="s">
        <v>9</v>
      </c>
      <c r="D565" s="11">
        <f>ведомств.!G66</f>
        <v>20</v>
      </c>
      <c r="E565" s="11">
        <f>ведомств.!H66</f>
        <v>0</v>
      </c>
      <c r="F565" s="11">
        <f>ведомств.!I66</f>
        <v>0</v>
      </c>
      <c r="G565" s="11">
        <f>ведомств.!J66</f>
        <v>0</v>
      </c>
    </row>
    <row r="566" spans="1:7" ht="31.5" outlineLevel="1" x14ac:dyDescent="0.25">
      <c r="A566" s="24" t="s">
        <v>63</v>
      </c>
      <c r="B566" s="13" t="s">
        <v>263</v>
      </c>
      <c r="C566" s="13" t="s">
        <v>8</v>
      </c>
      <c r="D566" s="11">
        <f>ведомств.!G67</f>
        <v>35.200000000000003</v>
      </c>
      <c r="E566" s="11">
        <f>ведомств.!H67</f>
        <v>55.2</v>
      </c>
      <c r="F566" s="11">
        <f>ведомств.!I67</f>
        <v>55.2</v>
      </c>
      <c r="G566" s="11">
        <f>ведомств.!J67</f>
        <v>55.2</v>
      </c>
    </row>
    <row r="567" spans="1:7" s="1" customFormat="1" ht="94.5" hidden="1" outlineLevel="1" x14ac:dyDescent="0.25">
      <c r="A567" s="7" t="s">
        <v>648</v>
      </c>
      <c r="B567" s="5" t="s">
        <v>322</v>
      </c>
      <c r="C567" s="5" t="s">
        <v>2</v>
      </c>
      <c r="D567" s="6">
        <f>SUM(D568:D570)</f>
        <v>0</v>
      </c>
      <c r="E567" s="6">
        <f>SUM(E568:E570)</f>
        <v>0</v>
      </c>
      <c r="F567" s="6">
        <f t="shared" ref="F567:G567" si="223">SUM(F568:F570)</f>
        <v>0</v>
      </c>
      <c r="G567" s="6">
        <f t="shared" si="223"/>
        <v>0</v>
      </c>
    </row>
    <row r="568" spans="1:7" s="1" customFormat="1" ht="31.5" hidden="1" x14ac:dyDescent="0.25">
      <c r="A568" s="7" t="s">
        <v>218</v>
      </c>
      <c r="B568" s="5" t="s">
        <v>322</v>
      </c>
      <c r="C568" s="5" t="s">
        <v>5</v>
      </c>
      <c r="D568" s="6">
        <f>ведомств.!G453</f>
        <v>0</v>
      </c>
      <c r="E568" s="6">
        <f>ведомств.!H453</f>
        <v>0</v>
      </c>
      <c r="F568" s="6">
        <f>ведомств.!I453</f>
        <v>0</v>
      </c>
      <c r="G568" s="6">
        <f>ведомств.!J453</f>
        <v>0</v>
      </c>
    </row>
    <row r="569" spans="1:7" s="1" customFormat="1" ht="47.25" hidden="1" x14ac:dyDescent="0.25">
      <c r="A569" s="4" t="s">
        <v>227</v>
      </c>
      <c r="B569" s="5" t="s">
        <v>322</v>
      </c>
      <c r="C569" s="5" t="s">
        <v>226</v>
      </c>
      <c r="D569" s="6">
        <f>ведомств.!G454</f>
        <v>0</v>
      </c>
      <c r="E569" s="6">
        <f>ведомств.!H454</f>
        <v>0</v>
      </c>
      <c r="F569" s="6">
        <f>ведомств.!I454</f>
        <v>0</v>
      </c>
      <c r="G569" s="6">
        <f>ведомств.!J454</f>
        <v>0</v>
      </c>
    </row>
    <row r="570" spans="1:7" s="1" customFormat="1" ht="31.5" hidden="1" outlineLevel="1" x14ac:dyDescent="0.25">
      <c r="A570" s="7" t="s">
        <v>63</v>
      </c>
      <c r="B570" s="5" t="s">
        <v>322</v>
      </c>
      <c r="C570" s="5" t="s">
        <v>8</v>
      </c>
      <c r="D570" s="6">
        <f>ведомств.!G455</f>
        <v>0</v>
      </c>
      <c r="E570" s="6">
        <f>ведомств.!H455</f>
        <v>0</v>
      </c>
      <c r="F570" s="6">
        <f>ведомств.!I455</f>
        <v>0</v>
      </c>
      <c r="G570" s="6">
        <f>ведомств.!J455</f>
        <v>0</v>
      </c>
    </row>
    <row r="571" spans="1:7" ht="110.25" outlineLevel="1" x14ac:dyDescent="0.25">
      <c r="A571" s="24" t="s">
        <v>67</v>
      </c>
      <c r="B571" s="13" t="s">
        <v>264</v>
      </c>
      <c r="C571" s="13" t="s">
        <v>2</v>
      </c>
      <c r="D571" s="11">
        <f>SUM(D572:D575)</f>
        <v>323.74</v>
      </c>
      <c r="E571" s="11">
        <f>SUM(E572:E575)</f>
        <v>323.74</v>
      </c>
      <c r="F571" s="11">
        <f t="shared" ref="F571:G571" si="224">SUM(F572:F575)</f>
        <v>323.74</v>
      </c>
      <c r="G571" s="11">
        <f t="shared" si="224"/>
        <v>322.68</v>
      </c>
    </row>
    <row r="572" spans="1:7" ht="31.5" x14ac:dyDescent="0.25">
      <c r="A572" s="24" t="s">
        <v>218</v>
      </c>
      <c r="B572" s="13" t="s">
        <v>264</v>
      </c>
      <c r="C572" s="13" t="s">
        <v>5</v>
      </c>
      <c r="D572" s="11">
        <f>ведомств.!G69</f>
        <v>221</v>
      </c>
      <c r="E572" s="11">
        <f>ведомств.!H69</f>
        <v>221</v>
      </c>
      <c r="F572" s="11">
        <f>ведомств.!I69</f>
        <v>221</v>
      </c>
      <c r="G572" s="11">
        <f>ведомств.!J69</f>
        <v>220.69399999999999</v>
      </c>
    </row>
    <row r="573" spans="1:7" ht="47.25" x14ac:dyDescent="0.25">
      <c r="A573" s="15" t="s">
        <v>227</v>
      </c>
      <c r="B573" s="13" t="s">
        <v>264</v>
      </c>
      <c r="C573" s="13" t="s">
        <v>226</v>
      </c>
      <c r="D573" s="11">
        <f>ведомств.!G70</f>
        <v>66.8</v>
      </c>
      <c r="E573" s="11">
        <f>ведомств.!H70</f>
        <v>66.8</v>
      </c>
      <c r="F573" s="11">
        <f>ведомств.!I70</f>
        <v>66.8</v>
      </c>
      <c r="G573" s="11">
        <f>ведомств.!J70</f>
        <v>66.046000000000006</v>
      </c>
    </row>
    <row r="574" spans="1:7" ht="31.5" hidden="1" x14ac:dyDescent="0.25">
      <c r="A574" s="24" t="s">
        <v>65</v>
      </c>
      <c r="B574" s="13" t="s">
        <v>264</v>
      </c>
      <c r="C574" s="13" t="s">
        <v>9</v>
      </c>
      <c r="D574" s="11">
        <f>ведомств.!G71</f>
        <v>10</v>
      </c>
      <c r="E574" s="11">
        <f>ведомств.!H71</f>
        <v>0</v>
      </c>
      <c r="F574" s="11">
        <f>ведомств.!I71</f>
        <v>0</v>
      </c>
      <c r="G574" s="11">
        <f>ведомств.!J71</f>
        <v>0</v>
      </c>
    </row>
    <row r="575" spans="1:7" ht="31.5" outlineLevel="1" x14ac:dyDescent="0.25">
      <c r="A575" s="24" t="s">
        <v>63</v>
      </c>
      <c r="B575" s="13" t="s">
        <v>264</v>
      </c>
      <c r="C575" s="13" t="s">
        <v>8</v>
      </c>
      <c r="D575" s="11">
        <f>ведомств.!G72</f>
        <v>25.94</v>
      </c>
      <c r="E575" s="11">
        <f>ведомств.!H72</f>
        <v>35.94</v>
      </c>
      <c r="F575" s="11">
        <f>ведомств.!I72</f>
        <v>35.94</v>
      </c>
      <c r="G575" s="11">
        <f>ведомств.!J72</f>
        <v>35.94</v>
      </c>
    </row>
    <row r="576" spans="1:7" ht="157.5" outlineLevel="1" x14ac:dyDescent="0.25">
      <c r="A576" s="24" t="s">
        <v>221</v>
      </c>
      <c r="B576" s="13" t="s">
        <v>222</v>
      </c>
      <c r="C576" s="13" t="s">
        <v>2</v>
      </c>
      <c r="D576" s="11">
        <f>SUM(D577:D578)</f>
        <v>5</v>
      </c>
      <c r="E576" s="11">
        <f>SUM(E577:E578)</f>
        <v>5</v>
      </c>
      <c r="F576" s="11">
        <f t="shared" ref="F576:G576" si="225">SUM(F577:F578)</f>
        <v>5</v>
      </c>
      <c r="G576" s="11">
        <f t="shared" si="225"/>
        <v>5</v>
      </c>
    </row>
    <row r="577" spans="1:7" s="1" customFormat="1" ht="31.5" x14ac:dyDescent="0.25">
      <c r="A577" s="7" t="s">
        <v>65</v>
      </c>
      <c r="B577" s="5" t="s">
        <v>222</v>
      </c>
      <c r="C577" s="5" t="s">
        <v>9</v>
      </c>
      <c r="D577" s="6">
        <f>ведомств.!G457</f>
        <v>0</v>
      </c>
      <c r="E577" s="6">
        <f>ведомств.!H457</f>
        <v>1.8</v>
      </c>
      <c r="F577" s="6">
        <f>ведомств.!I457</f>
        <v>1.8</v>
      </c>
      <c r="G577" s="6">
        <f>ведомств.!J457</f>
        <v>1.8</v>
      </c>
    </row>
    <row r="578" spans="1:7" ht="31.5" outlineLevel="1" x14ac:dyDescent="0.25">
      <c r="A578" s="24" t="s">
        <v>63</v>
      </c>
      <c r="B578" s="13" t="s">
        <v>222</v>
      </c>
      <c r="C578" s="13" t="s">
        <v>8</v>
      </c>
      <c r="D578" s="11">
        <f>ведомств.!G458</f>
        <v>5</v>
      </c>
      <c r="E578" s="11">
        <f>ведомств.!H458</f>
        <v>3.2</v>
      </c>
      <c r="F578" s="11">
        <f>ведомств.!I458</f>
        <v>3.2</v>
      </c>
      <c r="G578" s="11">
        <f>ведомств.!J458</f>
        <v>3.2</v>
      </c>
    </row>
    <row r="579" spans="1:7" ht="110.25" outlineLevel="1" x14ac:dyDescent="0.25">
      <c r="A579" s="24" t="s">
        <v>68</v>
      </c>
      <c r="B579" s="13" t="s">
        <v>265</v>
      </c>
      <c r="C579" s="13" t="s">
        <v>2</v>
      </c>
      <c r="D579" s="11">
        <f>SUM(D580:D582)</f>
        <v>323.73</v>
      </c>
      <c r="E579" s="11">
        <f>SUM(E580:E582)</f>
        <v>323.73</v>
      </c>
      <c r="F579" s="11">
        <f t="shared" ref="F579:G579" si="226">SUM(F580:F582)</f>
        <v>323.73</v>
      </c>
      <c r="G579" s="11">
        <f t="shared" si="226"/>
        <v>273.90200000000004</v>
      </c>
    </row>
    <row r="580" spans="1:7" ht="31.5" outlineLevel="1" x14ac:dyDescent="0.25">
      <c r="A580" s="24" t="s">
        <v>218</v>
      </c>
      <c r="B580" s="13" t="s">
        <v>265</v>
      </c>
      <c r="C580" s="13" t="s">
        <v>5</v>
      </c>
      <c r="D580" s="11">
        <f>ведомств.!G74</f>
        <v>245</v>
      </c>
      <c r="E580" s="11">
        <f>ведомств.!H74</f>
        <v>245</v>
      </c>
      <c r="F580" s="11">
        <f>ведомств.!I74</f>
        <v>245</v>
      </c>
      <c r="G580" s="11">
        <f>ведомств.!J74</f>
        <v>200.547</v>
      </c>
    </row>
    <row r="581" spans="1:7" ht="47.25" outlineLevel="1" x14ac:dyDescent="0.25">
      <c r="A581" s="15" t="s">
        <v>227</v>
      </c>
      <c r="B581" s="13" t="s">
        <v>265</v>
      </c>
      <c r="C581" s="13" t="s">
        <v>226</v>
      </c>
      <c r="D581" s="11">
        <f>ведомств.!G75</f>
        <v>74</v>
      </c>
      <c r="E581" s="11">
        <f>ведомств.!H75</f>
        <v>74</v>
      </c>
      <c r="F581" s="11">
        <f>ведомств.!I75</f>
        <v>74</v>
      </c>
      <c r="G581" s="11">
        <f>ведомств.!J75</f>
        <v>68.625</v>
      </c>
    </row>
    <row r="582" spans="1:7" ht="31.5" x14ac:dyDescent="0.25">
      <c r="A582" s="24" t="s">
        <v>63</v>
      </c>
      <c r="B582" s="13" t="s">
        <v>265</v>
      </c>
      <c r="C582" s="13" t="s">
        <v>8</v>
      </c>
      <c r="D582" s="11">
        <f>ведомств.!G76</f>
        <v>4.7300000000000004</v>
      </c>
      <c r="E582" s="11">
        <f>ведомств.!H76</f>
        <v>4.7300000000000004</v>
      </c>
      <c r="F582" s="11">
        <f>ведомств.!I76</f>
        <v>4.7300000000000004</v>
      </c>
      <c r="G582" s="11">
        <f>ведомств.!J76</f>
        <v>4.7300000000000004</v>
      </c>
    </row>
    <row r="583" spans="1:7" ht="157.5" outlineLevel="1" x14ac:dyDescent="0.25">
      <c r="A583" s="24" t="s">
        <v>223</v>
      </c>
      <c r="B583" s="13" t="s">
        <v>224</v>
      </c>
      <c r="C583" s="13" t="s">
        <v>2</v>
      </c>
      <c r="D583" s="11">
        <f>SUM(D584:D585)</f>
        <v>5</v>
      </c>
      <c r="E583" s="11">
        <f>SUM(E584:E585)</f>
        <v>2.5</v>
      </c>
      <c r="F583" s="11">
        <f t="shared" ref="F583:G583" si="227">SUM(F584:F585)</f>
        <v>2.5</v>
      </c>
      <c r="G583" s="11">
        <f t="shared" si="227"/>
        <v>2.5</v>
      </c>
    </row>
    <row r="584" spans="1:7" s="1" customFormat="1" ht="31.5" outlineLevel="1" x14ac:dyDescent="0.25">
      <c r="A584" s="7" t="s">
        <v>65</v>
      </c>
      <c r="B584" s="5" t="s">
        <v>224</v>
      </c>
      <c r="C584" s="5" t="s">
        <v>9</v>
      </c>
      <c r="D584" s="6">
        <f>ведомств.!G460</f>
        <v>0</v>
      </c>
      <c r="E584" s="6">
        <f>ведомств.!H460</f>
        <v>2.5</v>
      </c>
      <c r="F584" s="6">
        <f>ведомств.!I460</f>
        <v>2.5</v>
      </c>
      <c r="G584" s="6">
        <f>ведомств.!J460</f>
        <v>2.5</v>
      </c>
    </row>
    <row r="585" spans="1:7" ht="31.5" hidden="1" outlineLevel="1" x14ac:dyDescent="0.25">
      <c r="A585" s="24" t="s">
        <v>63</v>
      </c>
      <c r="B585" s="13" t="s">
        <v>224</v>
      </c>
      <c r="C585" s="13" t="s">
        <v>8</v>
      </c>
      <c r="D585" s="11">
        <f>ведомств.!G461</f>
        <v>5</v>
      </c>
      <c r="E585" s="11">
        <f>ведомств.!H461</f>
        <v>0</v>
      </c>
      <c r="F585" s="11">
        <f>ведомств.!I461</f>
        <v>0</v>
      </c>
      <c r="G585" s="11">
        <f>ведомств.!J461</f>
        <v>0</v>
      </c>
    </row>
    <row r="586" spans="1:7" ht="173.25" collapsed="1" x14ac:dyDescent="0.25">
      <c r="A586" s="24" t="s">
        <v>225</v>
      </c>
      <c r="B586" s="13" t="s">
        <v>228</v>
      </c>
      <c r="C586" s="13" t="s">
        <v>2</v>
      </c>
      <c r="D586" s="11">
        <f>SUM(D587:D590)</f>
        <v>39.97</v>
      </c>
      <c r="E586" s="11">
        <f>SUM(E587:E590)</f>
        <v>59.95</v>
      </c>
      <c r="F586" s="11">
        <f t="shared" ref="F586:G586" si="228">SUM(F587:F590)</f>
        <v>59.95</v>
      </c>
      <c r="G586" s="11">
        <f t="shared" si="228"/>
        <v>59.95</v>
      </c>
    </row>
    <row r="587" spans="1:7" ht="31.5" outlineLevel="1" x14ac:dyDescent="0.25">
      <c r="A587" s="24" t="s">
        <v>218</v>
      </c>
      <c r="B587" s="13" t="s">
        <v>228</v>
      </c>
      <c r="C587" s="13" t="s">
        <v>5</v>
      </c>
      <c r="D587" s="11">
        <f>ведомств.!G463</f>
        <v>39.601999999999997</v>
      </c>
      <c r="E587" s="11">
        <f>ведомств.!H463</f>
        <v>44.06</v>
      </c>
      <c r="F587" s="11">
        <f>ведомств.!I463</f>
        <v>44.06</v>
      </c>
      <c r="G587" s="11">
        <f>ведомств.!J463</f>
        <v>44.06</v>
      </c>
    </row>
    <row r="588" spans="1:7" ht="47.25" outlineLevel="1" x14ac:dyDescent="0.25">
      <c r="A588" s="15" t="s">
        <v>227</v>
      </c>
      <c r="B588" s="13" t="s">
        <v>228</v>
      </c>
      <c r="C588" s="13" t="s">
        <v>226</v>
      </c>
      <c r="D588" s="11">
        <f>ведомств.!G464</f>
        <v>0.26800000000000002</v>
      </c>
      <c r="E588" s="11">
        <f>ведомств.!H464</f>
        <v>13.083</v>
      </c>
      <c r="F588" s="11">
        <f>ведомств.!I464</f>
        <v>13.083</v>
      </c>
      <c r="G588" s="11">
        <f>ведомств.!J464</f>
        <v>13.083</v>
      </c>
    </row>
    <row r="589" spans="1:7" s="1" customFormat="1" ht="31.5" outlineLevel="1" x14ac:dyDescent="0.25">
      <c r="A589" s="7" t="s">
        <v>65</v>
      </c>
      <c r="B589" s="5" t="s">
        <v>228</v>
      </c>
      <c r="C589" s="5" t="s">
        <v>9</v>
      </c>
      <c r="D589" s="6">
        <f>ведомств.!G465</f>
        <v>0</v>
      </c>
      <c r="E589" s="6">
        <f>ведомств.!H465</f>
        <v>1.2</v>
      </c>
      <c r="F589" s="6">
        <f>ведомств.!I465</f>
        <v>1.2</v>
      </c>
      <c r="G589" s="6">
        <f>ведомств.!J465</f>
        <v>1.2</v>
      </c>
    </row>
    <row r="590" spans="1:7" ht="31.5" x14ac:dyDescent="0.25">
      <c r="A590" s="24" t="s">
        <v>63</v>
      </c>
      <c r="B590" s="13" t="s">
        <v>228</v>
      </c>
      <c r="C590" s="13" t="s">
        <v>8</v>
      </c>
      <c r="D590" s="11">
        <f>ведомств.!G466</f>
        <v>0.1</v>
      </c>
      <c r="E590" s="11">
        <f>ведомств.!H466</f>
        <v>1.607</v>
      </c>
      <c r="F590" s="11">
        <f>ведомств.!I466</f>
        <v>1.607</v>
      </c>
      <c r="G590" s="11">
        <f>ведомств.!J466</f>
        <v>1.607</v>
      </c>
    </row>
    <row r="591" spans="1:7" ht="189" outlineLevel="1" x14ac:dyDescent="0.25">
      <c r="A591" s="24" t="s">
        <v>229</v>
      </c>
      <c r="B591" s="13" t="s">
        <v>230</v>
      </c>
      <c r="C591" s="13" t="s">
        <v>2</v>
      </c>
      <c r="D591" s="11">
        <f>SUM(D592:D595)</f>
        <v>165.78000000000003</v>
      </c>
      <c r="E591" s="11">
        <f>SUM(E592:E595)</f>
        <v>196.17000000000002</v>
      </c>
      <c r="F591" s="11">
        <f t="shared" ref="F591:G591" si="229">SUM(F592:F595)</f>
        <v>196.17000000000002</v>
      </c>
      <c r="G591" s="11">
        <f t="shared" si="229"/>
        <v>196.17000000000002</v>
      </c>
    </row>
    <row r="592" spans="1:7" ht="31.5" outlineLevel="1" x14ac:dyDescent="0.25">
      <c r="A592" s="24" t="s">
        <v>218</v>
      </c>
      <c r="B592" s="13" t="s">
        <v>230</v>
      </c>
      <c r="C592" s="13" t="s">
        <v>5</v>
      </c>
      <c r="D592" s="11">
        <f>ведомств.!G468</f>
        <v>164.36500000000001</v>
      </c>
      <c r="E592" s="11">
        <f>ведомств.!H468</f>
        <v>146.25800000000001</v>
      </c>
      <c r="F592" s="11">
        <f>ведомств.!I468</f>
        <v>146.25800000000001</v>
      </c>
      <c r="G592" s="11">
        <f>ведомств.!J468</f>
        <v>146.25800000000001</v>
      </c>
    </row>
    <row r="593" spans="1:7" ht="47.25" outlineLevel="1" x14ac:dyDescent="0.25">
      <c r="A593" s="15" t="s">
        <v>227</v>
      </c>
      <c r="B593" s="13" t="s">
        <v>230</v>
      </c>
      <c r="C593" s="13" t="s">
        <v>226</v>
      </c>
      <c r="D593" s="11">
        <f>ведомств.!G469</f>
        <v>1.115</v>
      </c>
      <c r="E593" s="11">
        <f>ведомств.!H469</f>
        <v>43.433</v>
      </c>
      <c r="F593" s="11">
        <f>ведомств.!I469</f>
        <v>43.433</v>
      </c>
      <c r="G593" s="11">
        <f>ведомств.!J469</f>
        <v>43.433</v>
      </c>
    </row>
    <row r="594" spans="1:7" s="1" customFormat="1" ht="31.5" x14ac:dyDescent="0.25">
      <c r="A594" s="7" t="s">
        <v>65</v>
      </c>
      <c r="B594" s="5" t="s">
        <v>230</v>
      </c>
      <c r="C594" s="5" t="s">
        <v>9</v>
      </c>
      <c r="D594" s="6">
        <f>ведомств.!G470</f>
        <v>0</v>
      </c>
      <c r="E594" s="6">
        <f>ведомств.!H470</f>
        <v>1.96</v>
      </c>
      <c r="F594" s="6">
        <f>ведомств.!I470</f>
        <v>1.96</v>
      </c>
      <c r="G594" s="6">
        <f>ведомств.!J470</f>
        <v>1.96</v>
      </c>
    </row>
    <row r="595" spans="1:7" ht="31.5" outlineLevel="1" x14ac:dyDescent="0.25">
      <c r="A595" s="24" t="s">
        <v>63</v>
      </c>
      <c r="B595" s="13" t="s">
        <v>230</v>
      </c>
      <c r="C595" s="13" t="s">
        <v>8</v>
      </c>
      <c r="D595" s="11">
        <f>ведомств.!G471</f>
        <v>0.3</v>
      </c>
      <c r="E595" s="11">
        <f>ведомств.!H471</f>
        <v>4.5190000000000001</v>
      </c>
      <c r="F595" s="11">
        <f>ведомств.!I471</f>
        <v>4.5190000000000001</v>
      </c>
      <c r="G595" s="11">
        <f>ведомств.!J471</f>
        <v>4.5190000000000001</v>
      </c>
    </row>
    <row r="596" spans="1:7" ht="157.5" outlineLevel="1" x14ac:dyDescent="0.25">
      <c r="A596" s="24" t="s">
        <v>231</v>
      </c>
      <c r="B596" s="13" t="s">
        <v>232</v>
      </c>
      <c r="C596" s="13" t="s">
        <v>2</v>
      </c>
      <c r="D596" s="11">
        <f>SUM(D597:D600)</f>
        <v>70.53</v>
      </c>
      <c r="E596" s="11">
        <f>SUM(E597:E600)</f>
        <v>131.06</v>
      </c>
      <c r="F596" s="11">
        <f t="shared" ref="F596:G596" si="230">SUM(F597:F600)</f>
        <v>131.06</v>
      </c>
      <c r="G596" s="11">
        <f t="shared" si="230"/>
        <v>131.06</v>
      </c>
    </row>
    <row r="597" spans="1:7" ht="31.5" outlineLevel="1" x14ac:dyDescent="0.25">
      <c r="A597" s="24" t="s">
        <v>218</v>
      </c>
      <c r="B597" s="13" t="s">
        <v>232</v>
      </c>
      <c r="C597" s="13" t="s">
        <v>5</v>
      </c>
      <c r="D597" s="11">
        <f>ведомств.!G473</f>
        <v>69.856999999999999</v>
      </c>
      <c r="E597" s="11">
        <f>ведомств.!H473</f>
        <v>82.917000000000002</v>
      </c>
      <c r="F597" s="11">
        <f>ведомств.!I473</f>
        <v>82.917000000000002</v>
      </c>
      <c r="G597" s="11">
        <f>ведомств.!J473</f>
        <v>82.917000000000002</v>
      </c>
    </row>
    <row r="598" spans="1:7" ht="47.25" outlineLevel="1" x14ac:dyDescent="0.25">
      <c r="A598" s="15" t="s">
        <v>227</v>
      </c>
      <c r="B598" s="13" t="s">
        <v>232</v>
      </c>
      <c r="C598" s="13" t="s">
        <v>226</v>
      </c>
      <c r="D598" s="11">
        <f>ведомств.!G474</f>
        <v>0.47299999999999998</v>
      </c>
      <c r="E598" s="11">
        <f>ведомств.!H474</f>
        <v>24.594000000000001</v>
      </c>
      <c r="F598" s="11">
        <f>ведомств.!I474</f>
        <v>24.594000000000001</v>
      </c>
      <c r="G598" s="11">
        <f>ведомств.!J474</f>
        <v>24.594000000000001</v>
      </c>
    </row>
    <row r="599" spans="1:7" ht="31.5" outlineLevel="1" x14ac:dyDescent="0.25">
      <c r="A599" s="7" t="s">
        <v>65</v>
      </c>
      <c r="B599" s="13" t="s">
        <v>232</v>
      </c>
      <c r="C599" s="13" t="s">
        <v>9</v>
      </c>
      <c r="D599" s="11">
        <f>ведомств.!G475</f>
        <v>0</v>
      </c>
      <c r="E599" s="11">
        <f>ведомств.!H475</f>
        <v>9.3000000000000007</v>
      </c>
      <c r="F599" s="11">
        <f>ведомств.!I475</f>
        <v>9.3000000000000007</v>
      </c>
      <c r="G599" s="11">
        <f>ведомств.!J475</f>
        <v>9.3000000000000007</v>
      </c>
    </row>
    <row r="600" spans="1:7" ht="31.5" x14ac:dyDescent="0.25">
      <c r="A600" s="24" t="s">
        <v>63</v>
      </c>
      <c r="B600" s="13" t="s">
        <v>232</v>
      </c>
      <c r="C600" s="13" t="s">
        <v>8</v>
      </c>
      <c r="D600" s="11">
        <f>ведомств.!G476</f>
        <v>0.2</v>
      </c>
      <c r="E600" s="11">
        <f>ведомств.!H476</f>
        <v>14.249000000000001</v>
      </c>
      <c r="F600" s="11">
        <f>ведомств.!I476</f>
        <v>14.249000000000001</v>
      </c>
      <c r="G600" s="11">
        <f>ведомств.!J476</f>
        <v>14.249000000000001</v>
      </c>
    </row>
    <row r="601" spans="1:7" ht="94.5" outlineLevel="1" x14ac:dyDescent="0.25">
      <c r="A601" s="24" t="s">
        <v>266</v>
      </c>
      <c r="B601" s="13" t="s">
        <v>267</v>
      </c>
      <c r="C601" s="13" t="s">
        <v>2</v>
      </c>
      <c r="D601" s="11">
        <f>SUM(D602:D605)</f>
        <v>158.43</v>
      </c>
      <c r="E601" s="11">
        <f>SUM(E602:E605)</f>
        <v>158.43</v>
      </c>
      <c r="F601" s="11">
        <f t="shared" ref="F601:G601" si="231">SUM(F602:F605)</f>
        <v>158.43</v>
      </c>
      <c r="G601" s="11">
        <f t="shared" si="231"/>
        <v>158.43</v>
      </c>
    </row>
    <row r="602" spans="1:7" ht="31.5" outlineLevel="1" x14ac:dyDescent="0.25">
      <c r="A602" s="24" t="s">
        <v>218</v>
      </c>
      <c r="B602" s="13" t="s">
        <v>267</v>
      </c>
      <c r="C602" s="13" t="s">
        <v>5</v>
      </c>
      <c r="D602" s="11">
        <f>ведомств.!G78</f>
        <v>99</v>
      </c>
      <c r="E602" s="11">
        <f>ведомств.!H78</f>
        <v>101.84</v>
      </c>
      <c r="F602" s="11">
        <f>ведомств.!I78</f>
        <v>101.84</v>
      </c>
      <c r="G602" s="11">
        <f>ведомств.!J78</f>
        <v>101.84</v>
      </c>
    </row>
    <row r="603" spans="1:7" ht="47.25" outlineLevel="1" x14ac:dyDescent="0.25">
      <c r="A603" s="15" t="s">
        <v>227</v>
      </c>
      <c r="B603" s="13" t="s">
        <v>267</v>
      </c>
      <c r="C603" s="13" t="s">
        <v>226</v>
      </c>
      <c r="D603" s="11">
        <f>ведомств.!G79</f>
        <v>30</v>
      </c>
      <c r="E603" s="11">
        <f>ведомств.!H79</f>
        <v>28.59</v>
      </c>
      <c r="F603" s="11">
        <f>ведомств.!I79</f>
        <v>28.59</v>
      </c>
      <c r="G603" s="11">
        <f>ведомств.!J79</f>
        <v>28.59</v>
      </c>
    </row>
    <row r="604" spans="1:7" ht="31.5" hidden="1" outlineLevel="1" x14ac:dyDescent="0.25">
      <c r="A604" s="24" t="s">
        <v>65</v>
      </c>
      <c r="B604" s="13" t="s">
        <v>267</v>
      </c>
      <c r="C604" s="13" t="s">
        <v>9</v>
      </c>
      <c r="D604" s="11">
        <f>ведомств.!G80</f>
        <v>10</v>
      </c>
      <c r="E604" s="11">
        <f>ведомств.!H80</f>
        <v>0</v>
      </c>
      <c r="F604" s="11">
        <f>ведомств.!I80</f>
        <v>0</v>
      </c>
      <c r="G604" s="11">
        <f>ведомств.!J80</f>
        <v>0</v>
      </c>
    </row>
    <row r="605" spans="1:7" ht="31.5" outlineLevel="1" x14ac:dyDescent="0.25">
      <c r="A605" s="24" t="s">
        <v>63</v>
      </c>
      <c r="B605" s="13" t="s">
        <v>267</v>
      </c>
      <c r="C605" s="13" t="s">
        <v>8</v>
      </c>
      <c r="D605" s="11">
        <f>ведомств.!G81</f>
        <v>19.43</v>
      </c>
      <c r="E605" s="11">
        <f>ведомств.!H81</f>
        <v>28</v>
      </c>
      <c r="F605" s="11">
        <f>ведомств.!I81</f>
        <v>28</v>
      </c>
      <c r="G605" s="11">
        <f>ведомств.!J81</f>
        <v>28</v>
      </c>
    </row>
    <row r="606" spans="1:7" ht="78.75" outlineLevel="1" x14ac:dyDescent="0.25">
      <c r="A606" s="24" t="s">
        <v>382</v>
      </c>
      <c r="B606" s="13" t="s">
        <v>268</v>
      </c>
      <c r="C606" s="13" t="s">
        <v>2</v>
      </c>
      <c r="D606" s="11">
        <f>SUM(D607:D611)</f>
        <v>739.60000000000014</v>
      </c>
      <c r="E606" s="11">
        <f>SUM(E607:E611)</f>
        <v>739.59999999999991</v>
      </c>
      <c r="F606" s="11">
        <f t="shared" ref="F606:G606" si="232">SUM(F607:F611)</f>
        <v>739.59999999999991</v>
      </c>
      <c r="G606" s="11">
        <f t="shared" si="232"/>
        <v>637.51099999999997</v>
      </c>
    </row>
    <row r="607" spans="1:7" ht="31.5" x14ac:dyDescent="0.25">
      <c r="A607" s="24" t="s">
        <v>218</v>
      </c>
      <c r="B607" s="13" t="s">
        <v>268</v>
      </c>
      <c r="C607" s="13" t="s">
        <v>5</v>
      </c>
      <c r="D607" s="11">
        <f>ведомств.!G83</f>
        <v>557.19000000000005</v>
      </c>
      <c r="E607" s="11">
        <f>ведомств.!H83</f>
        <v>579.79</v>
      </c>
      <c r="F607" s="11">
        <f>ведомств.!I83</f>
        <v>579.79</v>
      </c>
      <c r="G607" s="11">
        <f>ведомств.!J83</f>
        <v>477.71300000000002</v>
      </c>
    </row>
    <row r="608" spans="1:7" ht="47.25" hidden="1" outlineLevel="1" x14ac:dyDescent="0.25">
      <c r="A608" s="24" t="s">
        <v>59</v>
      </c>
      <c r="B608" s="13" t="s">
        <v>268</v>
      </c>
      <c r="C608" s="13" t="s">
        <v>6</v>
      </c>
      <c r="D608" s="11">
        <f>ведомств.!G84</f>
        <v>24.1</v>
      </c>
      <c r="E608" s="11">
        <f>ведомств.!H84</f>
        <v>0</v>
      </c>
      <c r="F608" s="11">
        <f>ведомств.!I84</f>
        <v>0</v>
      </c>
      <c r="G608" s="11">
        <f>ведомств.!J84</f>
        <v>0</v>
      </c>
    </row>
    <row r="609" spans="1:7" ht="47.25" outlineLevel="1" x14ac:dyDescent="0.25">
      <c r="A609" s="15" t="s">
        <v>227</v>
      </c>
      <c r="B609" s="13" t="s">
        <v>268</v>
      </c>
      <c r="C609" s="13" t="s">
        <v>226</v>
      </c>
      <c r="D609" s="11">
        <f>ведомств.!G85</f>
        <v>134.81</v>
      </c>
      <c r="E609" s="11">
        <f>ведомств.!H85</f>
        <v>142.81</v>
      </c>
      <c r="F609" s="11">
        <f>ведомств.!I85</f>
        <v>142.81</v>
      </c>
      <c r="G609" s="11">
        <f>ведомств.!J85</f>
        <v>142.798</v>
      </c>
    </row>
    <row r="610" spans="1:7" ht="31.5" outlineLevel="1" x14ac:dyDescent="0.25">
      <c r="A610" s="24" t="s">
        <v>65</v>
      </c>
      <c r="B610" s="13" t="s">
        <v>268</v>
      </c>
      <c r="C610" s="13" t="s">
        <v>9</v>
      </c>
      <c r="D610" s="11">
        <f>ведомств.!G86</f>
        <v>3</v>
      </c>
      <c r="E610" s="11">
        <f>ведомств.!H86</f>
        <v>0.76</v>
      </c>
      <c r="F610" s="11">
        <f>ведомств.!I86</f>
        <v>0.76</v>
      </c>
      <c r="G610" s="11">
        <f>ведомств.!J86</f>
        <v>0.76</v>
      </c>
    </row>
    <row r="611" spans="1:7" ht="31.5" x14ac:dyDescent="0.25">
      <c r="A611" s="24" t="s">
        <v>63</v>
      </c>
      <c r="B611" s="13" t="s">
        <v>268</v>
      </c>
      <c r="C611" s="13" t="s">
        <v>8</v>
      </c>
      <c r="D611" s="11">
        <f>ведомств.!G87</f>
        <v>20.5</v>
      </c>
      <c r="E611" s="11">
        <f>ведомств.!H87</f>
        <v>16.239999999999998</v>
      </c>
      <c r="F611" s="11">
        <f>ведомств.!I87</f>
        <v>16.239999999999998</v>
      </c>
      <c r="G611" s="11">
        <f>ведомств.!J87</f>
        <v>16.239999999999998</v>
      </c>
    </row>
    <row r="612" spans="1:7" ht="78.75" outlineLevel="1" x14ac:dyDescent="0.25">
      <c r="A612" s="24" t="s">
        <v>269</v>
      </c>
      <c r="B612" s="13" t="s">
        <v>270</v>
      </c>
      <c r="C612" s="13" t="s">
        <v>2</v>
      </c>
      <c r="D612" s="11">
        <f>SUM(D613:D617)</f>
        <v>760.89</v>
      </c>
      <c r="E612" s="11">
        <f>SUM(E613:E617)</f>
        <v>639.99</v>
      </c>
      <c r="F612" s="11">
        <f t="shared" ref="F612:G612" si="233">SUM(F613:F617)</f>
        <v>639.99</v>
      </c>
      <c r="G612" s="11">
        <f t="shared" si="233"/>
        <v>627.36</v>
      </c>
    </row>
    <row r="613" spans="1:7" ht="31.5" outlineLevel="1" x14ac:dyDescent="0.25">
      <c r="A613" s="24" t="s">
        <v>218</v>
      </c>
      <c r="B613" s="13" t="s">
        <v>270</v>
      </c>
      <c r="C613" s="13" t="s">
        <v>5</v>
      </c>
      <c r="D613" s="11">
        <f>ведомств.!G89</f>
        <v>482</v>
      </c>
      <c r="E613" s="11">
        <f>ведомств.!H89</f>
        <v>459.19900000000001</v>
      </c>
      <c r="F613" s="11">
        <f>ведомств.!I89</f>
        <v>459.19900000000001</v>
      </c>
      <c r="G613" s="11">
        <f>ведомств.!J89</f>
        <v>446.56900000000002</v>
      </c>
    </row>
    <row r="614" spans="1:7" ht="47.25" x14ac:dyDescent="0.25">
      <c r="A614" s="24" t="s">
        <v>59</v>
      </c>
      <c r="B614" s="13" t="s">
        <v>270</v>
      </c>
      <c r="C614" s="13" t="s">
        <v>6</v>
      </c>
      <c r="D614" s="11">
        <f>ведомств.!G90</f>
        <v>25.11</v>
      </c>
      <c r="E614" s="11">
        <f>ведомств.!H90</f>
        <v>23.85</v>
      </c>
      <c r="F614" s="11">
        <f>ведомств.!I90</f>
        <v>23.85</v>
      </c>
      <c r="G614" s="11">
        <f>ведомств.!J90</f>
        <v>23.85</v>
      </c>
    </row>
    <row r="615" spans="1:7" ht="47.25" x14ac:dyDescent="0.25">
      <c r="A615" s="15" t="s">
        <v>227</v>
      </c>
      <c r="B615" s="13" t="s">
        <v>270</v>
      </c>
      <c r="C615" s="13" t="s">
        <v>226</v>
      </c>
      <c r="D615" s="11">
        <f>ведомств.!G91</f>
        <v>146</v>
      </c>
      <c r="E615" s="11">
        <f>ведомств.!H91</f>
        <v>131.941</v>
      </c>
      <c r="F615" s="11">
        <f>ведомств.!I91</f>
        <v>131.941</v>
      </c>
      <c r="G615" s="11">
        <f>ведомств.!J91</f>
        <v>131.941</v>
      </c>
    </row>
    <row r="616" spans="1:7" ht="31.5" hidden="1" outlineLevel="1" x14ac:dyDescent="0.25">
      <c r="A616" s="24" t="s">
        <v>65</v>
      </c>
      <c r="B616" s="13" t="s">
        <v>270</v>
      </c>
      <c r="C616" s="13" t="s">
        <v>9</v>
      </c>
      <c r="D616" s="11">
        <f>ведомств.!G92</f>
        <v>10</v>
      </c>
      <c r="E616" s="11">
        <f>ведомств.!H92</f>
        <v>0</v>
      </c>
      <c r="F616" s="11">
        <f>ведомств.!I92</f>
        <v>0</v>
      </c>
      <c r="G616" s="11">
        <f>ведомств.!J92</f>
        <v>0</v>
      </c>
    </row>
    <row r="617" spans="1:7" ht="31.5" collapsed="1" x14ac:dyDescent="0.25">
      <c r="A617" s="24" t="s">
        <v>63</v>
      </c>
      <c r="B617" s="13" t="s">
        <v>270</v>
      </c>
      <c r="C617" s="13" t="s">
        <v>8</v>
      </c>
      <c r="D617" s="11">
        <f>ведомств.!G93</f>
        <v>97.78</v>
      </c>
      <c r="E617" s="11">
        <f>ведомств.!H93</f>
        <v>25</v>
      </c>
      <c r="F617" s="11">
        <f>ведомств.!I93</f>
        <v>25</v>
      </c>
      <c r="G617" s="11">
        <f>ведомств.!J93</f>
        <v>25</v>
      </c>
    </row>
    <row r="618" spans="1:7" ht="126" outlineLevel="1" x14ac:dyDescent="0.25">
      <c r="A618" s="24" t="s">
        <v>69</v>
      </c>
      <c r="B618" s="13" t="s">
        <v>271</v>
      </c>
      <c r="C618" s="13" t="s">
        <v>2</v>
      </c>
      <c r="D618" s="11">
        <f>SUM(D619:D621)</f>
        <v>63.66</v>
      </c>
      <c r="E618" s="11">
        <f>SUM(E619:E621)</f>
        <v>63.660000000000004</v>
      </c>
      <c r="F618" s="11">
        <f t="shared" ref="F618:G618" si="234">SUM(F619:F621)</f>
        <v>63.660000000000004</v>
      </c>
      <c r="G618" s="11">
        <f t="shared" si="234"/>
        <v>53.162000000000006</v>
      </c>
    </row>
    <row r="619" spans="1:7" ht="31.5" outlineLevel="1" x14ac:dyDescent="0.25">
      <c r="A619" s="24" t="s">
        <v>218</v>
      </c>
      <c r="B619" s="13" t="s">
        <v>271</v>
      </c>
      <c r="C619" s="13" t="s">
        <v>5</v>
      </c>
      <c r="D619" s="11">
        <f>ведомств.!G95</f>
        <v>48.22</v>
      </c>
      <c r="E619" s="11">
        <f>ведомств.!H95</f>
        <v>45.52</v>
      </c>
      <c r="F619" s="11">
        <f>ведомств.!I95</f>
        <v>45.52</v>
      </c>
      <c r="G619" s="11">
        <f>ведомств.!J95</f>
        <v>38.817</v>
      </c>
    </row>
    <row r="620" spans="1:7" ht="47.25" outlineLevel="1" x14ac:dyDescent="0.25">
      <c r="A620" s="15" t="s">
        <v>227</v>
      </c>
      <c r="B620" s="13" t="s">
        <v>271</v>
      </c>
      <c r="C620" s="13" t="s">
        <v>226</v>
      </c>
      <c r="D620" s="11">
        <f>ведомств.!G96</f>
        <v>15.44</v>
      </c>
      <c r="E620" s="11">
        <f>ведомств.!H96</f>
        <v>15.44</v>
      </c>
      <c r="F620" s="11">
        <f>ведомств.!I96</f>
        <v>15.44</v>
      </c>
      <c r="G620" s="11">
        <f>ведомств.!J96</f>
        <v>11.645</v>
      </c>
    </row>
    <row r="621" spans="1:7" ht="31.5" outlineLevel="1" x14ac:dyDescent="0.25">
      <c r="A621" s="24" t="s">
        <v>63</v>
      </c>
      <c r="B621" s="13" t="s">
        <v>271</v>
      </c>
      <c r="C621" s="13" t="s">
        <v>8</v>
      </c>
      <c r="D621" s="11">
        <f>ведомств.!G97</f>
        <v>0</v>
      </c>
      <c r="E621" s="11">
        <f>ведомств.!H97</f>
        <v>2.7</v>
      </c>
      <c r="F621" s="11">
        <f>ведомств.!I97</f>
        <v>2.7</v>
      </c>
      <c r="G621" s="11">
        <f>ведомств.!J97</f>
        <v>2.7</v>
      </c>
    </row>
    <row r="622" spans="1:7" ht="110.25" hidden="1" outlineLevel="1" x14ac:dyDescent="0.25">
      <c r="A622" s="24" t="s">
        <v>649</v>
      </c>
      <c r="B622" s="13" t="s">
        <v>272</v>
      </c>
      <c r="C622" s="13" t="s">
        <v>2</v>
      </c>
      <c r="D622" s="11">
        <f>SUM(D623:D625)</f>
        <v>327.73</v>
      </c>
      <c r="E622" s="11">
        <f>SUM(E623:E625)</f>
        <v>0</v>
      </c>
      <c r="F622" s="11">
        <f t="shared" ref="F622:G622" si="235">SUM(F623:F625)</f>
        <v>0</v>
      </c>
      <c r="G622" s="11">
        <f t="shared" si="235"/>
        <v>0</v>
      </c>
    </row>
    <row r="623" spans="1:7" ht="31.5" hidden="1" outlineLevel="1" x14ac:dyDescent="0.25">
      <c r="A623" s="24" t="s">
        <v>218</v>
      </c>
      <c r="B623" s="13" t="s">
        <v>272</v>
      </c>
      <c r="C623" s="13" t="s">
        <v>5</v>
      </c>
      <c r="D623" s="11">
        <f>ведомств.!G99</f>
        <v>245</v>
      </c>
      <c r="E623" s="11">
        <f>ведомств.!H99</f>
        <v>0</v>
      </c>
      <c r="F623" s="11">
        <f>ведомств.!I99</f>
        <v>0</v>
      </c>
      <c r="G623" s="11">
        <f>ведомств.!J99</f>
        <v>0</v>
      </c>
    </row>
    <row r="624" spans="1:7" ht="47.25" hidden="1" outlineLevel="1" x14ac:dyDescent="0.25">
      <c r="A624" s="15" t="s">
        <v>227</v>
      </c>
      <c r="B624" s="13" t="s">
        <v>272</v>
      </c>
      <c r="C624" s="13" t="s">
        <v>226</v>
      </c>
      <c r="D624" s="11">
        <f>ведомств.!G100</f>
        <v>74</v>
      </c>
      <c r="E624" s="11">
        <f>ведомств.!H100</f>
        <v>0</v>
      </c>
      <c r="F624" s="11">
        <f>ведомств.!I100</f>
        <v>0</v>
      </c>
      <c r="G624" s="11">
        <f>ведомств.!J100</f>
        <v>0</v>
      </c>
    </row>
    <row r="625" spans="1:7" ht="31.5" hidden="1" outlineLevel="1" x14ac:dyDescent="0.25">
      <c r="A625" s="24" t="s">
        <v>63</v>
      </c>
      <c r="B625" s="13" t="s">
        <v>272</v>
      </c>
      <c r="C625" s="13" t="s">
        <v>8</v>
      </c>
      <c r="D625" s="11">
        <f>ведомств.!G101</f>
        <v>8.73</v>
      </c>
      <c r="E625" s="11">
        <f>ведомств.!H101</f>
        <v>0</v>
      </c>
      <c r="F625" s="11">
        <f>ведомств.!I101</f>
        <v>0</v>
      </c>
      <c r="G625" s="11">
        <f>ведомств.!J101</f>
        <v>0</v>
      </c>
    </row>
    <row r="626" spans="1:7" s="1" customFormat="1" ht="47.25" collapsed="1" x14ac:dyDescent="0.25">
      <c r="A626" s="7" t="s">
        <v>78</v>
      </c>
      <c r="B626" s="5" t="s">
        <v>252</v>
      </c>
      <c r="C626" s="5" t="s">
        <v>2</v>
      </c>
      <c r="D626" s="6">
        <f>SUM(D627:D628)</f>
        <v>0</v>
      </c>
      <c r="E626" s="6">
        <f>SUM(E627:E628)</f>
        <v>103.33</v>
      </c>
      <c r="F626" s="6">
        <f t="shared" ref="F626:G626" si="236">SUM(F627:F628)</f>
        <v>103.33</v>
      </c>
      <c r="G626" s="6">
        <f t="shared" si="236"/>
        <v>103.33</v>
      </c>
    </row>
    <row r="627" spans="1:7" s="1" customFormat="1" ht="31.5" outlineLevel="1" x14ac:dyDescent="0.25">
      <c r="A627" s="7" t="s">
        <v>218</v>
      </c>
      <c r="B627" s="5" t="s">
        <v>252</v>
      </c>
      <c r="C627" s="5" t="s">
        <v>5</v>
      </c>
      <c r="D627" s="6">
        <f>ведомств.!G142</f>
        <v>0</v>
      </c>
      <c r="E627" s="6">
        <f>ведомств.!H142</f>
        <v>80</v>
      </c>
      <c r="F627" s="6">
        <f>ведомств.!I142</f>
        <v>80</v>
      </c>
      <c r="G627" s="6">
        <f>ведомств.!J142</f>
        <v>80</v>
      </c>
    </row>
    <row r="628" spans="1:7" s="1" customFormat="1" ht="47.25" outlineLevel="1" x14ac:dyDescent="0.25">
      <c r="A628" s="4" t="s">
        <v>227</v>
      </c>
      <c r="B628" s="5" t="s">
        <v>252</v>
      </c>
      <c r="C628" s="5" t="s">
        <v>226</v>
      </c>
      <c r="D628" s="6">
        <f>ведомств.!G143</f>
        <v>0</v>
      </c>
      <c r="E628" s="6">
        <f>ведомств.!H143</f>
        <v>23.33</v>
      </c>
      <c r="F628" s="6">
        <f>ведомств.!I143</f>
        <v>23.33</v>
      </c>
      <c r="G628" s="6">
        <f>ведомств.!J143</f>
        <v>23.33</v>
      </c>
    </row>
    <row r="629" spans="1:7" ht="63" outlineLevel="1" x14ac:dyDescent="0.25">
      <c r="A629" s="24" t="s">
        <v>79</v>
      </c>
      <c r="B629" s="13" t="s">
        <v>251</v>
      </c>
      <c r="C629" s="13" t="s">
        <v>2</v>
      </c>
      <c r="D629" s="11">
        <f>SUM(D630:D635)</f>
        <v>2346.27</v>
      </c>
      <c r="E629" s="11">
        <f>SUM(E630:E635)</f>
        <v>2462.14</v>
      </c>
      <c r="F629" s="11">
        <f t="shared" ref="F629:G629" si="237">SUM(F630:F635)</f>
        <v>2462.14</v>
      </c>
      <c r="G629" s="11">
        <f t="shared" si="237"/>
        <v>2454.8739999999998</v>
      </c>
    </row>
    <row r="630" spans="1:7" ht="31.5" x14ac:dyDescent="0.25">
      <c r="A630" s="24" t="s">
        <v>218</v>
      </c>
      <c r="B630" s="13" t="s">
        <v>251</v>
      </c>
      <c r="C630" s="13" t="s">
        <v>5</v>
      </c>
      <c r="D630" s="11">
        <f>ведомств.!G145</f>
        <v>1623.9</v>
      </c>
      <c r="E630" s="11">
        <f>ведомств.!H145</f>
        <v>1540.6289999999999</v>
      </c>
      <c r="F630" s="11">
        <f>ведомств.!I145</f>
        <v>1540.6289999999999</v>
      </c>
      <c r="G630" s="11">
        <f>ведомств.!J145</f>
        <v>1540.6289999999999</v>
      </c>
    </row>
    <row r="631" spans="1:7" s="1" customFormat="1" ht="47.25" outlineLevel="1" x14ac:dyDescent="0.25">
      <c r="A631" s="7" t="s">
        <v>59</v>
      </c>
      <c r="B631" s="5" t="s">
        <v>251</v>
      </c>
      <c r="C631" s="5" t="s">
        <v>6</v>
      </c>
      <c r="D631" s="6">
        <f>ведомств.!G146</f>
        <v>0</v>
      </c>
      <c r="E631" s="6">
        <f>ведомств.!H146</f>
        <v>26.25</v>
      </c>
      <c r="F631" s="6">
        <f>ведомств.!I146</f>
        <v>26.25</v>
      </c>
      <c r="G631" s="6">
        <f>ведомств.!J146</f>
        <v>26.25</v>
      </c>
    </row>
    <row r="632" spans="1:7" ht="47.25" outlineLevel="1" x14ac:dyDescent="0.25">
      <c r="A632" s="15" t="s">
        <v>227</v>
      </c>
      <c r="B632" s="13" t="s">
        <v>251</v>
      </c>
      <c r="C632" s="13" t="s">
        <v>226</v>
      </c>
      <c r="D632" s="11">
        <f>ведомств.!G147</f>
        <v>489.51</v>
      </c>
      <c r="E632" s="11">
        <f>ведомств.!H147</f>
        <v>458.02100000000002</v>
      </c>
      <c r="F632" s="11">
        <f>ведомств.!I147</f>
        <v>458.02100000000002</v>
      </c>
      <c r="G632" s="11">
        <f>ведомств.!J147</f>
        <v>458.02100000000002</v>
      </c>
    </row>
    <row r="633" spans="1:7" ht="31.5" hidden="1" x14ac:dyDescent="0.25">
      <c r="A633" s="24" t="s">
        <v>65</v>
      </c>
      <c r="B633" s="13" t="s">
        <v>251</v>
      </c>
      <c r="C633" s="13" t="s">
        <v>9</v>
      </c>
      <c r="D633" s="11">
        <f>ведомств.!G148</f>
        <v>22</v>
      </c>
      <c r="E633" s="11">
        <f>ведомств.!H148</f>
        <v>0</v>
      </c>
      <c r="F633" s="11">
        <f>ведомств.!I148</f>
        <v>0</v>
      </c>
      <c r="G633" s="11">
        <f>ведомств.!J148</f>
        <v>0</v>
      </c>
    </row>
    <row r="634" spans="1:7" ht="31.5" outlineLevel="1" x14ac:dyDescent="0.25">
      <c r="A634" s="24" t="s">
        <v>63</v>
      </c>
      <c r="B634" s="13" t="s">
        <v>251</v>
      </c>
      <c r="C634" s="13" t="s">
        <v>8</v>
      </c>
      <c r="D634" s="11">
        <f>ведомств.!G149</f>
        <v>27.69</v>
      </c>
      <c r="E634" s="11">
        <f>ведомств.!H149</f>
        <v>174.39</v>
      </c>
      <c r="F634" s="11">
        <f>ведомств.!I149</f>
        <v>174.39</v>
      </c>
      <c r="G634" s="11">
        <f>ведомств.!J149</f>
        <v>167.124</v>
      </c>
    </row>
    <row r="635" spans="1:7" outlineLevel="1" x14ac:dyDescent="0.25">
      <c r="A635" s="24" t="s">
        <v>80</v>
      </c>
      <c r="B635" s="13" t="s">
        <v>251</v>
      </c>
      <c r="C635" s="13" t="s">
        <v>16</v>
      </c>
      <c r="D635" s="11">
        <f>ведомств.!G150</f>
        <v>183.17</v>
      </c>
      <c r="E635" s="11">
        <f>ведомств.!H150</f>
        <v>262.84999999999997</v>
      </c>
      <c r="F635" s="11">
        <f>ведомств.!I150</f>
        <v>262.85000000000002</v>
      </c>
      <c r="G635" s="11">
        <f>ведомств.!J150</f>
        <v>262.85000000000002</v>
      </c>
    </row>
    <row r="636" spans="1:7" ht="31.5" outlineLevel="1" x14ac:dyDescent="0.25">
      <c r="A636" s="23" t="s">
        <v>490</v>
      </c>
      <c r="B636" s="32">
        <v>7400000000</v>
      </c>
      <c r="C636" s="13" t="s">
        <v>2</v>
      </c>
      <c r="D636" s="11">
        <f>D637+D642</f>
        <v>1345.1000000000001</v>
      </c>
      <c r="E636" s="11">
        <f>E637+E642</f>
        <v>1851.558</v>
      </c>
      <c r="F636" s="11">
        <f t="shared" ref="F636:G636" si="238">F637+F642</f>
        <v>1851.558</v>
      </c>
      <c r="G636" s="11">
        <f t="shared" si="238"/>
        <v>1851.558</v>
      </c>
    </row>
    <row r="637" spans="1:7" outlineLevel="1" x14ac:dyDescent="0.25">
      <c r="A637" s="23" t="s">
        <v>491</v>
      </c>
      <c r="B637" s="32">
        <v>7410000000</v>
      </c>
      <c r="C637" s="13" t="s">
        <v>2</v>
      </c>
      <c r="D637" s="11">
        <f>D638</f>
        <v>979.74</v>
      </c>
      <c r="E637" s="11">
        <f>E638</f>
        <v>963.03399999999999</v>
      </c>
      <c r="F637" s="11">
        <f t="shared" ref="F637:G637" si="239">F638</f>
        <v>963.03399999999999</v>
      </c>
      <c r="G637" s="11">
        <f t="shared" si="239"/>
        <v>963.03399999999999</v>
      </c>
    </row>
    <row r="638" spans="1:7" ht="31.5" outlineLevel="1" x14ac:dyDescent="0.25">
      <c r="A638" s="24" t="s">
        <v>58</v>
      </c>
      <c r="B638" s="13" t="s">
        <v>351</v>
      </c>
      <c r="C638" s="13" t="s">
        <v>2</v>
      </c>
      <c r="D638" s="11">
        <f>SUM(D639:D641)</f>
        <v>979.74</v>
      </c>
      <c r="E638" s="11">
        <f>SUM(E639:E641)</f>
        <v>963.03399999999999</v>
      </c>
      <c r="F638" s="11">
        <f t="shared" ref="F638:G638" si="240">SUM(F639:F641)</f>
        <v>963.03399999999999</v>
      </c>
      <c r="G638" s="11">
        <f t="shared" si="240"/>
        <v>963.03399999999999</v>
      </c>
    </row>
    <row r="639" spans="1:7" ht="31.5" outlineLevel="1" x14ac:dyDescent="0.25">
      <c r="A639" s="24" t="s">
        <v>218</v>
      </c>
      <c r="B639" s="13" t="s">
        <v>351</v>
      </c>
      <c r="C639" s="13" t="s">
        <v>5</v>
      </c>
      <c r="D639" s="11">
        <f>ведомств.!G881</f>
        <v>724.2</v>
      </c>
      <c r="E639" s="11">
        <f>ведомств.!H881</f>
        <v>692.47299999999996</v>
      </c>
      <c r="F639" s="11">
        <f>ведомств.!I881</f>
        <v>692.47299999999996</v>
      </c>
      <c r="G639" s="11">
        <f>ведомств.!J881</f>
        <v>692.47299999999996</v>
      </c>
    </row>
    <row r="640" spans="1:7" ht="47.25" x14ac:dyDescent="0.25">
      <c r="A640" s="24" t="s">
        <v>59</v>
      </c>
      <c r="B640" s="13" t="s">
        <v>351</v>
      </c>
      <c r="C640" s="13" t="s">
        <v>6</v>
      </c>
      <c r="D640" s="11">
        <f>ведомств.!G882</f>
        <v>18.899999999999999</v>
      </c>
      <c r="E640" s="11">
        <f>ведомств.!H882</f>
        <v>48.375</v>
      </c>
      <c r="F640" s="11">
        <f>ведомств.!I882</f>
        <v>48.375</v>
      </c>
      <c r="G640" s="11">
        <f>ведомств.!J882</f>
        <v>48.375</v>
      </c>
    </row>
    <row r="641" spans="1:7" ht="47.25" x14ac:dyDescent="0.25">
      <c r="A641" s="15" t="s">
        <v>227</v>
      </c>
      <c r="B641" s="13" t="s">
        <v>351</v>
      </c>
      <c r="C641" s="13" t="s">
        <v>226</v>
      </c>
      <c r="D641" s="11">
        <f>ведомств.!G883</f>
        <v>236.64</v>
      </c>
      <c r="E641" s="11">
        <f>ведомств.!H883</f>
        <v>222.18600000000001</v>
      </c>
      <c r="F641" s="11">
        <f>ведомств.!I883</f>
        <v>222.18600000000001</v>
      </c>
      <c r="G641" s="11">
        <f>ведомств.!J883</f>
        <v>222.18600000000001</v>
      </c>
    </row>
    <row r="642" spans="1:7" x14ac:dyDescent="0.25">
      <c r="A642" s="23" t="s">
        <v>492</v>
      </c>
      <c r="B642" s="13" t="s">
        <v>592</v>
      </c>
      <c r="C642" s="13" t="s">
        <v>2</v>
      </c>
      <c r="D642" s="11">
        <f>D643+D646+D651</f>
        <v>365.36000000000007</v>
      </c>
      <c r="E642" s="11">
        <f>E643+E646+E651</f>
        <v>888.52399999999989</v>
      </c>
      <c r="F642" s="11">
        <f t="shared" ref="F642:G642" si="241">F643+F646+F651</f>
        <v>888.52399999999989</v>
      </c>
      <c r="G642" s="11">
        <f t="shared" si="241"/>
        <v>888.52399999999989</v>
      </c>
    </row>
    <row r="643" spans="1:7" ht="31.5" outlineLevel="1" x14ac:dyDescent="0.25">
      <c r="A643" s="24" t="s">
        <v>485</v>
      </c>
      <c r="B643" s="13" t="s">
        <v>352</v>
      </c>
      <c r="C643" s="13" t="s">
        <v>2</v>
      </c>
      <c r="D643" s="11">
        <f>SUM(D644:D645)</f>
        <v>353.06000000000006</v>
      </c>
      <c r="E643" s="11">
        <f>SUM(E644:E645)</f>
        <v>388.08</v>
      </c>
      <c r="F643" s="11">
        <f t="shared" ref="F643:G643" si="242">SUM(F644:F645)</f>
        <v>388.08</v>
      </c>
      <c r="G643" s="11">
        <f t="shared" si="242"/>
        <v>388.08</v>
      </c>
    </row>
    <row r="644" spans="1:7" ht="31.5" x14ac:dyDescent="0.25">
      <c r="A644" s="24" t="s">
        <v>218</v>
      </c>
      <c r="B644" s="13" t="s">
        <v>352</v>
      </c>
      <c r="C644" s="13" t="s">
        <v>5</v>
      </c>
      <c r="D644" s="11">
        <f>ведомств.!G886</f>
        <v>271.16000000000003</v>
      </c>
      <c r="E644" s="11">
        <f>ведомств.!H886</f>
        <v>301.113</v>
      </c>
      <c r="F644" s="11">
        <f>ведомств.!I886</f>
        <v>301.113</v>
      </c>
      <c r="G644" s="11">
        <f>ведомств.!J886</f>
        <v>301.113</v>
      </c>
    </row>
    <row r="645" spans="1:7" ht="47.25" x14ac:dyDescent="0.25">
      <c r="A645" s="15" t="s">
        <v>227</v>
      </c>
      <c r="B645" s="13" t="s">
        <v>352</v>
      </c>
      <c r="C645" s="13" t="s">
        <v>226</v>
      </c>
      <c r="D645" s="11">
        <f>ведомств.!G887</f>
        <v>81.900000000000006</v>
      </c>
      <c r="E645" s="11">
        <f>ведомств.!H887</f>
        <v>86.966999999999999</v>
      </c>
      <c r="F645" s="11">
        <f>ведомств.!I887</f>
        <v>86.966999999999999</v>
      </c>
      <c r="G645" s="11">
        <f>ведомств.!J887</f>
        <v>86.966999999999999</v>
      </c>
    </row>
    <row r="646" spans="1:7" ht="31.5" outlineLevel="1" x14ac:dyDescent="0.25">
      <c r="A646" s="24" t="s">
        <v>64</v>
      </c>
      <c r="B646" s="13" t="s">
        <v>353</v>
      </c>
      <c r="C646" s="13" t="s">
        <v>2</v>
      </c>
      <c r="D646" s="11">
        <f>SUM(D647:D650)</f>
        <v>12.299999999999999</v>
      </c>
      <c r="E646" s="11">
        <f>SUM(E647:E650)</f>
        <v>19.111000000000001</v>
      </c>
      <c r="F646" s="11">
        <f t="shared" ref="F646:G646" si="243">SUM(F647:F650)</f>
        <v>19.111000000000001</v>
      </c>
      <c r="G646" s="11">
        <f t="shared" si="243"/>
        <v>19.111000000000001</v>
      </c>
    </row>
    <row r="647" spans="1:7" ht="47.25" hidden="1" outlineLevel="1" x14ac:dyDescent="0.25">
      <c r="A647" s="24" t="s">
        <v>59</v>
      </c>
      <c r="B647" s="13" t="s">
        <v>353</v>
      </c>
      <c r="C647" s="13" t="s">
        <v>6</v>
      </c>
      <c r="D647" s="11">
        <f>ведомств.!G889</f>
        <v>0</v>
      </c>
      <c r="E647" s="11">
        <f>ведомств.!H889</f>
        <v>0</v>
      </c>
      <c r="F647" s="11">
        <f>ведомств.!I889</f>
        <v>0</v>
      </c>
      <c r="G647" s="11">
        <f>ведомств.!J889</f>
        <v>0</v>
      </c>
    </row>
    <row r="648" spans="1:7" s="1" customFormat="1" ht="31.5" hidden="1" outlineLevel="1" x14ac:dyDescent="0.25">
      <c r="A648" s="7" t="s">
        <v>65</v>
      </c>
      <c r="B648" s="5" t="s">
        <v>353</v>
      </c>
      <c r="C648" s="5" t="s">
        <v>9</v>
      </c>
      <c r="D648" s="6">
        <f>ведомств.!G890</f>
        <v>6.1</v>
      </c>
      <c r="E648" s="6">
        <f>ведомств.!H890</f>
        <v>0</v>
      </c>
      <c r="F648" s="6">
        <f>ведомств.!I890</f>
        <v>0</v>
      </c>
      <c r="G648" s="6">
        <f>ведомств.!J890</f>
        <v>0</v>
      </c>
    </row>
    <row r="649" spans="1:7" ht="31.5" outlineLevel="1" x14ac:dyDescent="0.25">
      <c r="A649" s="24" t="s">
        <v>63</v>
      </c>
      <c r="B649" s="13" t="s">
        <v>353</v>
      </c>
      <c r="C649" s="13" t="s">
        <v>8</v>
      </c>
      <c r="D649" s="11">
        <f>ведомств.!G891</f>
        <v>6</v>
      </c>
      <c r="E649" s="11">
        <f>ведомств.!H891</f>
        <v>18.966000000000001</v>
      </c>
      <c r="F649" s="11">
        <f>ведомств.!I891</f>
        <v>18.966000000000001</v>
      </c>
      <c r="G649" s="11">
        <f>ведомств.!J891</f>
        <v>18.966000000000001</v>
      </c>
    </row>
    <row r="650" spans="1:7" outlineLevel="1" x14ac:dyDescent="0.25">
      <c r="A650" s="24" t="s">
        <v>120</v>
      </c>
      <c r="B650" s="13" t="s">
        <v>353</v>
      </c>
      <c r="C650" s="13" t="s">
        <v>35</v>
      </c>
      <c r="D650" s="11">
        <f>ведомств.!G892</f>
        <v>0.2</v>
      </c>
      <c r="E650" s="11">
        <f>ведомств.!H892</f>
        <v>0.14499999999999999</v>
      </c>
      <c r="F650" s="11">
        <f>ведомств.!I892</f>
        <v>0.14499999999999999</v>
      </c>
      <c r="G650" s="11">
        <f>ведомств.!J892</f>
        <v>0.14499999999999999</v>
      </c>
    </row>
    <row r="651" spans="1:7" ht="47.25" outlineLevel="1" x14ac:dyDescent="0.25">
      <c r="A651" s="15" t="s">
        <v>721</v>
      </c>
      <c r="B651" s="5" t="s">
        <v>764</v>
      </c>
      <c r="C651" s="13" t="s">
        <v>2</v>
      </c>
      <c r="D651" s="11">
        <f>SUM(D652:D655)</f>
        <v>0</v>
      </c>
      <c r="E651" s="11">
        <f>SUM(E652:E655)</f>
        <v>481.33299999999997</v>
      </c>
      <c r="F651" s="11">
        <f t="shared" ref="F651:G651" si="244">SUM(F652:F655)</f>
        <v>481.33299999999997</v>
      </c>
      <c r="G651" s="11">
        <f t="shared" si="244"/>
        <v>481.33299999999997</v>
      </c>
    </row>
    <row r="652" spans="1:7" ht="31.5" outlineLevel="1" x14ac:dyDescent="0.25">
      <c r="A652" s="15" t="s">
        <v>218</v>
      </c>
      <c r="B652" s="5" t="s">
        <v>764</v>
      </c>
      <c r="C652" s="13" t="s">
        <v>5</v>
      </c>
      <c r="D652" s="11">
        <f>ведомств.!G894</f>
        <v>0</v>
      </c>
      <c r="E652" s="11">
        <f>ведомств.!H894</f>
        <v>301.11399999999998</v>
      </c>
      <c r="F652" s="11">
        <f>ведомств.!I894</f>
        <v>301.11399999999998</v>
      </c>
      <c r="G652" s="11">
        <f>ведомств.!J894</f>
        <v>301.11399999999998</v>
      </c>
    </row>
    <row r="653" spans="1:7" ht="47.25" outlineLevel="1" x14ac:dyDescent="0.25">
      <c r="A653" s="15" t="s">
        <v>227</v>
      </c>
      <c r="B653" s="5" t="s">
        <v>764</v>
      </c>
      <c r="C653" s="13" t="s">
        <v>226</v>
      </c>
      <c r="D653" s="11">
        <f>ведомств.!G895</f>
        <v>0</v>
      </c>
      <c r="E653" s="11">
        <f>ведомств.!H895</f>
        <v>92.408000000000001</v>
      </c>
      <c r="F653" s="11">
        <f>ведомств.!I895</f>
        <v>92.408000000000001</v>
      </c>
      <c r="G653" s="11">
        <f>ведомств.!J895</f>
        <v>92.408000000000001</v>
      </c>
    </row>
    <row r="654" spans="1:7" ht="47.25" outlineLevel="1" x14ac:dyDescent="0.25">
      <c r="A654" s="15" t="s">
        <v>243</v>
      </c>
      <c r="B654" s="5" t="s">
        <v>764</v>
      </c>
      <c r="C654" s="13" t="s">
        <v>9</v>
      </c>
      <c r="D654" s="11">
        <f>ведомств.!G896</f>
        <v>0</v>
      </c>
      <c r="E654" s="11">
        <f>ведомств.!H896</f>
        <v>40.65</v>
      </c>
      <c r="F654" s="11">
        <f>ведомств.!I896</f>
        <v>40.65</v>
      </c>
      <c r="G654" s="11">
        <f>ведомств.!J896</f>
        <v>40.65</v>
      </c>
    </row>
    <row r="655" spans="1:7" ht="31.5" outlineLevel="1" x14ac:dyDescent="0.25">
      <c r="A655" s="15" t="s">
        <v>63</v>
      </c>
      <c r="B655" s="5" t="s">
        <v>764</v>
      </c>
      <c r="C655" s="13" t="s">
        <v>8</v>
      </c>
      <c r="D655" s="11">
        <f>ведомств.!G897</f>
        <v>0</v>
      </c>
      <c r="E655" s="11">
        <f>ведомств.!H897</f>
        <v>47.161000000000001</v>
      </c>
      <c r="F655" s="11">
        <f>ведомств.!I897</f>
        <v>47.161000000000001</v>
      </c>
      <c r="G655" s="11">
        <f>ведомств.!J897</f>
        <v>47.161000000000001</v>
      </c>
    </row>
    <row r="656" spans="1:7" ht="31.5" outlineLevel="1" x14ac:dyDescent="0.25">
      <c r="A656" s="23" t="s">
        <v>493</v>
      </c>
      <c r="B656" s="32">
        <v>9900000000</v>
      </c>
      <c r="C656" s="13" t="s">
        <v>2</v>
      </c>
      <c r="D656" s="11">
        <f>D657</f>
        <v>173503.84</v>
      </c>
      <c r="E656" s="11">
        <f>E657</f>
        <v>237792.96599999996</v>
      </c>
      <c r="F656" s="11">
        <f t="shared" ref="F656:G656" si="245">F657</f>
        <v>236522.96599999996</v>
      </c>
      <c r="G656" s="11">
        <f t="shared" si="245"/>
        <v>235711.617</v>
      </c>
    </row>
    <row r="657" spans="1:7" ht="47.25" outlineLevel="1" x14ac:dyDescent="0.25">
      <c r="A657" s="23" t="s">
        <v>494</v>
      </c>
      <c r="B657" s="32">
        <v>9990000000</v>
      </c>
      <c r="C657" s="13" t="s">
        <v>2</v>
      </c>
      <c r="D657" s="11">
        <f>D658+D673+D680+D684+D694+D703+D705+D711+D716+D718+D720+D722+D724+D726+D730+D736+D700+D701+D686+D688+D692+D709+D734+D738+D728+D732</f>
        <v>173503.84</v>
      </c>
      <c r="E657" s="11">
        <f>E658+E673+E680+E684+E694+E703+E705+E711+E716+E718+E720+E722+E724+E726+E730+E736+E700+E701+E686+E688+E692+E709+E734+E738+E728+E732</f>
        <v>237792.96599999996</v>
      </c>
      <c r="F657" s="11">
        <f t="shared" ref="F657:G657" si="246">F658+F673+F680+F684+F694+F703+F705+F711+F716+F718+F720+F722+F724+F726+F730+F736+F700+F701+F686+F688+F692+F709+F734+F738+F728+F732</f>
        <v>236522.96599999996</v>
      </c>
      <c r="G657" s="11">
        <f t="shared" si="246"/>
        <v>235711.617</v>
      </c>
    </row>
    <row r="658" spans="1:7" ht="47.25" outlineLevel="1" x14ac:dyDescent="0.25">
      <c r="A658" s="24" t="s">
        <v>142</v>
      </c>
      <c r="B658" s="13" t="s">
        <v>323</v>
      </c>
      <c r="C658" s="13" t="s">
        <v>2</v>
      </c>
      <c r="D658" s="11">
        <f>SUM(D659:D672)</f>
        <v>134317.47</v>
      </c>
      <c r="E658" s="11">
        <f>SUM(E659:E672)</f>
        <v>135909.59700000004</v>
      </c>
      <c r="F658" s="11">
        <f t="shared" ref="F658:G658" si="247">SUM(F659:F672)</f>
        <v>135909.59600000005</v>
      </c>
      <c r="G658" s="11">
        <f t="shared" si="247"/>
        <v>135628.78600000002</v>
      </c>
    </row>
    <row r="659" spans="1:7" outlineLevel="1" x14ac:dyDescent="0.25">
      <c r="A659" s="24" t="s">
        <v>696</v>
      </c>
      <c r="B659" s="13" t="s">
        <v>323</v>
      </c>
      <c r="C659" s="13" t="s">
        <v>30</v>
      </c>
      <c r="D659" s="11">
        <f>ведомств.!G480+ведомств.!G644+ведомств.!G717+ведомств.!G841</f>
        <v>83288.479999999996</v>
      </c>
      <c r="E659" s="11">
        <f>ведомств.!H480+ведомств.!H644+ведомств.!H717+ведомств.!H841</f>
        <v>74015.415999999997</v>
      </c>
      <c r="F659" s="11">
        <f>ведомств.!I480+ведомств.!I644+ведомств.!I717+ведомств.!I841</f>
        <v>74015.415999999997</v>
      </c>
      <c r="G659" s="11">
        <f>ведомств.!J480+ведомств.!J644+ведомств.!J717+ведомств.!J841</f>
        <v>74010.679000000004</v>
      </c>
    </row>
    <row r="660" spans="1:7" ht="31.5" outlineLevel="1" x14ac:dyDescent="0.25">
      <c r="A660" s="24" t="s">
        <v>693</v>
      </c>
      <c r="B660" s="13" t="s">
        <v>323</v>
      </c>
      <c r="C660" s="13" t="s">
        <v>33</v>
      </c>
      <c r="D660" s="11">
        <f>ведомств.!G481+ведомств.!G645+ведомств.!G718+ведомств.!G842</f>
        <v>311.28000000000003</v>
      </c>
      <c r="E660" s="11">
        <f>ведомств.!H481+ведомств.!H645+ведомств.!H718+ведомств.!H842</f>
        <v>1355.028</v>
      </c>
      <c r="F660" s="11">
        <f>ведомств.!I481+ведомств.!I645+ведомств.!I718+ведомств.!I842</f>
        <v>1355.028</v>
      </c>
      <c r="G660" s="11">
        <f>ведомств.!J481+ведомств.!J645+ведомств.!J718+ведомств.!J842</f>
        <v>1350.777</v>
      </c>
    </row>
    <row r="661" spans="1:7" ht="47.25" outlineLevel="1" x14ac:dyDescent="0.25">
      <c r="A661" s="15" t="s">
        <v>694</v>
      </c>
      <c r="B661" s="13" t="s">
        <v>323</v>
      </c>
      <c r="C661" s="13" t="s">
        <v>242</v>
      </c>
      <c r="D661" s="11">
        <f>ведомств.!G482+ведомств.!G646+ведомств.!G719+ведомств.!G843</f>
        <v>11375.920000000002</v>
      </c>
      <c r="E661" s="11">
        <f>ведомств.!H482+ведомств.!H646+ведомств.!H719+ведомств.!H843</f>
        <v>22311.174999999999</v>
      </c>
      <c r="F661" s="11">
        <f>ведомств.!I482+ведомств.!I646+ведомств.!I719+ведомств.!I843</f>
        <v>22311.174999999999</v>
      </c>
      <c r="G661" s="11">
        <f>ведомств.!J482+ведомств.!J646+ведомств.!J719+ведомств.!J843</f>
        <v>22310.898000000001</v>
      </c>
    </row>
    <row r="662" spans="1:7" ht="31.5" hidden="1" x14ac:dyDescent="0.25">
      <c r="A662" s="24" t="s">
        <v>132</v>
      </c>
      <c r="B662" s="13" t="s">
        <v>323</v>
      </c>
      <c r="C662" s="13" t="s">
        <v>37</v>
      </c>
      <c r="D662" s="11">
        <f>ведомств.!G483+ведомств.!G720</f>
        <v>4628.33</v>
      </c>
      <c r="E662" s="11">
        <f>ведомств.!H483+ведомств.!H720</f>
        <v>0</v>
      </c>
      <c r="F662" s="11">
        <f>ведомств.!I483+ведомств.!I720</f>
        <v>0</v>
      </c>
      <c r="G662" s="11">
        <f>ведомств.!J483+ведомств.!J720</f>
        <v>0</v>
      </c>
    </row>
    <row r="663" spans="1:7" ht="31.5" outlineLevel="1" x14ac:dyDescent="0.25">
      <c r="A663" s="24" t="s">
        <v>65</v>
      </c>
      <c r="B663" s="13" t="s">
        <v>323</v>
      </c>
      <c r="C663" s="13" t="s">
        <v>9</v>
      </c>
      <c r="D663" s="11">
        <f>ведомств.!G484+ведомств.!G647+ведомств.!G721+ведомств.!G844</f>
        <v>2882.44</v>
      </c>
      <c r="E663" s="11">
        <f>ведомств.!H484+ведомств.!H647+ведомств.!H721+ведомств.!H844</f>
        <v>4062.395</v>
      </c>
      <c r="F663" s="11">
        <f>ведомств.!I484+ведомств.!I647+ведомств.!I721+ведомств.!I844</f>
        <v>4062.395</v>
      </c>
      <c r="G663" s="11">
        <f>ведомств.!J484+ведомств.!J647+ведомств.!J721+ведомств.!J844</f>
        <v>4062.3929999999996</v>
      </c>
    </row>
    <row r="664" spans="1:7" ht="31.5" hidden="1" outlineLevel="1" x14ac:dyDescent="0.25">
      <c r="A664" s="24" t="s">
        <v>143</v>
      </c>
      <c r="B664" s="13" t="s">
        <v>323</v>
      </c>
      <c r="C664" s="13" t="s">
        <v>38</v>
      </c>
      <c r="D664" s="11">
        <f>ведомств.!G485</f>
        <v>5533.5</v>
      </c>
      <c r="E664" s="11">
        <f>ведомств.!H485</f>
        <v>0</v>
      </c>
      <c r="F664" s="11">
        <f>ведомств.!I485</f>
        <v>0</v>
      </c>
      <c r="G664" s="11">
        <f>ведомств.!J485</f>
        <v>0</v>
      </c>
    </row>
    <row r="665" spans="1:7" ht="31.5" outlineLevel="1" x14ac:dyDescent="0.25">
      <c r="A665" s="24" t="s">
        <v>63</v>
      </c>
      <c r="B665" s="13" t="s">
        <v>323</v>
      </c>
      <c r="C665" s="13" t="s">
        <v>8</v>
      </c>
      <c r="D665" s="11">
        <f>ведомств.!G486+ведомств.!G648+ведомств.!G722+ведомств.!G845</f>
        <v>8577.24</v>
      </c>
      <c r="E665" s="11">
        <f>ведомств.!H486+ведомств.!H648+ведомств.!H722+ведомств.!H845</f>
        <v>15159.123000000001</v>
      </c>
      <c r="F665" s="11">
        <f>ведомств.!I486+ведомств.!I648+ведомств.!I722+ведомств.!I845</f>
        <v>15159.122000000001</v>
      </c>
      <c r="G665" s="11">
        <f>ведомств.!J486+ведомств.!J648+ведомств.!J722+ведомств.!J845</f>
        <v>14950.927000000001</v>
      </c>
    </row>
    <row r="666" spans="1:7" ht="31.5" outlineLevel="1" x14ac:dyDescent="0.25">
      <c r="A666" s="15" t="s">
        <v>97</v>
      </c>
      <c r="B666" s="13" t="s">
        <v>323</v>
      </c>
      <c r="C666" s="13" t="s">
        <v>24</v>
      </c>
      <c r="D666" s="11">
        <f>ведомств.!G846</f>
        <v>0</v>
      </c>
      <c r="E666" s="11">
        <f>ведомств.!H846</f>
        <v>68.921000000000006</v>
      </c>
      <c r="F666" s="11">
        <f>ведомств.!I846</f>
        <v>68.921000000000006</v>
      </c>
      <c r="G666" s="11">
        <f>ведомств.!J846</f>
        <v>68.921000000000006</v>
      </c>
    </row>
    <row r="667" spans="1:7" ht="63" outlineLevel="1" x14ac:dyDescent="0.25">
      <c r="A667" s="24" t="s">
        <v>115</v>
      </c>
      <c r="B667" s="13" t="s">
        <v>323</v>
      </c>
      <c r="C667" s="13" t="s">
        <v>31</v>
      </c>
      <c r="D667" s="11">
        <f>ведомств.!G295+ведомств.!G487+ведомств.!G862</f>
        <v>17083.870000000003</v>
      </c>
      <c r="E667" s="11">
        <f>ведомств.!H295+ведомств.!H487+ведомств.!H862</f>
        <v>17954.508999999998</v>
      </c>
      <c r="F667" s="11">
        <f>ведомств.!I295+ведомств.!I487+ведомств.!I862</f>
        <v>17954.508999999998</v>
      </c>
      <c r="G667" s="11">
        <f>ведомств.!J295+ведомств.!J487+ведомств.!J862</f>
        <v>17937.256999999998</v>
      </c>
    </row>
    <row r="668" spans="1:7" x14ac:dyDescent="0.25">
      <c r="A668" s="24" t="s">
        <v>119</v>
      </c>
      <c r="B668" s="13" t="s">
        <v>323</v>
      </c>
      <c r="C668" s="13" t="s">
        <v>34</v>
      </c>
      <c r="D668" s="11">
        <f>ведомств.!G488+ведомств.!G415</f>
        <v>184.96</v>
      </c>
      <c r="E668" s="11">
        <f>ведомств.!H488+ведомств.!H415</f>
        <v>315.75</v>
      </c>
      <c r="F668" s="11">
        <f>ведомств.!I488+ведомств.!I415</f>
        <v>315.75</v>
      </c>
      <c r="G668" s="11">
        <f>ведомств.!J488+ведомств.!J415</f>
        <v>269.70999999999998</v>
      </c>
    </row>
    <row r="669" spans="1:7" ht="110.25" x14ac:dyDescent="0.25">
      <c r="A669" s="15" t="s">
        <v>170</v>
      </c>
      <c r="B669" s="13" t="s">
        <v>323</v>
      </c>
      <c r="C669" s="13" t="s">
        <v>45</v>
      </c>
      <c r="D669" s="11">
        <f>ведомств.!G847+ведомств.!G489+ведомств.!G723</f>
        <v>0</v>
      </c>
      <c r="E669" s="11">
        <f>ведомств.!H847+ведомств.!H489+ведомств.!H723</f>
        <v>274.31399999999996</v>
      </c>
      <c r="F669" s="11">
        <f>ведомств.!I847+ведомств.!I489+ведомств.!I723</f>
        <v>274.31399999999996</v>
      </c>
      <c r="G669" s="11">
        <f>ведомств.!J847+ведомств.!J489+ведомств.!J723</f>
        <v>274.28800000000001</v>
      </c>
    </row>
    <row r="670" spans="1:7" ht="31.5" outlineLevel="1" x14ac:dyDescent="0.25">
      <c r="A670" s="24" t="s">
        <v>66</v>
      </c>
      <c r="B670" s="13" t="s">
        <v>323</v>
      </c>
      <c r="C670" s="13" t="s">
        <v>10</v>
      </c>
      <c r="D670" s="11">
        <f>ведомств.!G490+ведомств.!G649+ведомств.!G724+ведомств.!G848</f>
        <v>382.59999999999997</v>
      </c>
      <c r="E670" s="11">
        <f>ведомств.!H490+ведомств.!H649+ведомств.!H724+ведомств.!H848</f>
        <v>237.53699999999998</v>
      </c>
      <c r="F670" s="11">
        <f>ведомств.!I490+ведомств.!I649+ведомств.!I724+ведомств.!I848</f>
        <v>237.53699999999998</v>
      </c>
      <c r="G670" s="11">
        <f>ведомств.!J490+ведомств.!J649+ведомств.!J724+ведомств.!J848</f>
        <v>237.51599999999999</v>
      </c>
    </row>
    <row r="671" spans="1:7" outlineLevel="1" x14ac:dyDescent="0.25">
      <c r="A671" s="24" t="s">
        <v>120</v>
      </c>
      <c r="B671" s="13" t="s">
        <v>323</v>
      </c>
      <c r="C671" s="13" t="s">
        <v>35</v>
      </c>
      <c r="D671" s="11">
        <f>ведомств.!G491+ведомств.!G650+ведомств.!G725+ведомств.!G849</f>
        <v>68.850000000000009</v>
      </c>
      <c r="E671" s="11">
        <f>ведомств.!H491+ведомств.!H650+ведомств.!H725+ведомств.!H849</f>
        <v>143.86500000000001</v>
      </c>
      <c r="F671" s="11">
        <f>ведомств.!I491+ведомств.!I650+ведомств.!I725+ведомств.!I849</f>
        <v>143.86500000000001</v>
      </c>
      <c r="G671" s="11">
        <f>ведомств.!J491+ведомств.!J650+ведомств.!J725+ведомств.!J849</f>
        <v>143.85599999999999</v>
      </c>
    </row>
    <row r="672" spans="1:7" outlineLevel="1" x14ac:dyDescent="0.25">
      <c r="A672" s="15" t="s">
        <v>714</v>
      </c>
      <c r="B672" s="13" t="s">
        <v>323</v>
      </c>
      <c r="C672" s="13" t="s">
        <v>713</v>
      </c>
      <c r="D672" s="11">
        <f>ведомств.!G492+ведомств.!G726</f>
        <v>0</v>
      </c>
      <c r="E672" s="11">
        <f>ведомств.!H492+ведомств.!H726</f>
        <v>11.564</v>
      </c>
      <c r="F672" s="11">
        <f>ведомств.!I492+ведомств.!I726</f>
        <v>11.564</v>
      </c>
      <c r="G672" s="11">
        <f>ведомств.!J492+ведомств.!J726</f>
        <v>11.564</v>
      </c>
    </row>
    <row r="673" spans="1:7" ht="31.5" outlineLevel="1" x14ac:dyDescent="0.25">
      <c r="A673" s="24" t="s">
        <v>92</v>
      </c>
      <c r="B673" s="13" t="s">
        <v>275</v>
      </c>
      <c r="C673" s="13" t="s">
        <v>2</v>
      </c>
      <c r="D673" s="11">
        <f>SUM(D674:D679)</f>
        <v>5516.8</v>
      </c>
      <c r="E673" s="11">
        <f>SUM(E674:E679)</f>
        <v>4914.424</v>
      </c>
      <c r="F673" s="11">
        <f t="shared" ref="F673:G673" si="248">SUM(F674:F679)</f>
        <v>3644.4250000000002</v>
      </c>
      <c r="G673" s="11">
        <f t="shared" si="248"/>
        <v>3643.3829999999998</v>
      </c>
    </row>
    <row r="674" spans="1:7" ht="31.5" x14ac:dyDescent="0.25">
      <c r="A674" s="24" t="s">
        <v>63</v>
      </c>
      <c r="B674" s="13" t="s">
        <v>275</v>
      </c>
      <c r="C674" s="13" t="s">
        <v>8</v>
      </c>
      <c r="D674" s="11">
        <f>ведомств.!G131+ведомств.!G235+ведомств.!G728+ведомств.!G829</f>
        <v>957.8</v>
      </c>
      <c r="E674" s="11">
        <f>ведомств.!H131+ведомств.!H235+ведомств.!H728+ведомств.!H829</f>
        <v>1183.4449999999999</v>
      </c>
      <c r="F674" s="11">
        <f>ведомств.!I131+ведомств.!I235+ведомств.!I728+ведомств.!I829</f>
        <v>1183.4449999999999</v>
      </c>
      <c r="G674" s="11">
        <f>ведомств.!J131+ведомств.!J235+ведомств.!J728+ведомств.!J829</f>
        <v>1182.605</v>
      </c>
    </row>
    <row r="675" spans="1:7" s="1" customFormat="1" ht="47.25" outlineLevel="1" x14ac:dyDescent="0.25">
      <c r="A675" s="24" t="s">
        <v>219</v>
      </c>
      <c r="B675" s="13" t="s">
        <v>275</v>
      </c>
      <c r="C675" s="13" t="s">
        <v>20</v>
      </c>
      <c r="D675" s="11">
        <f>ведомств.!G222</f>
        <v>0</v>
      </c>
      <c r="E675" s="11">
        <f>ведомств.!H222</f>
        <v>223.95099999999999</v>
      </c>
      <c r="F675" s="11">
        <f>ведомств.!I222</f>
        <v>223.95099999999999</v>
      </c>
      <c r="G675" s="11">
        <f>ведомств.!J222</f>
        <v>223.95099999999999</v>
      </c>
    </row>
    <row r="676" spans="1:7" s="1" customFormat="1" ht="110.25" x14ac:dyDescent="0.25">
      <c r="A676" s="24" t="s">
        <v>170</v>
      </c>
      <c r="B676" s="13" t="s">
        <v>275</v>
      </c>
      <c r="C676" s="13" t="s">
        <v>45</v>
      </c>
      <c r="D676" s="11">
        <f>ведомств.!G729+ведомств.!G132</f>
        <v>0</v>
      </c>
      <c r="E676" s="11">
        <f>ведомств.!H729+ведомств.!H132</f>
        <v>1330.63</v>
      </c>
      <c r="F676" s="11">
        <f>ведомств.!I729+ведомств.!I132</f>
        <v>1330.6310000000001</v>
      </c>
      <c r="G676" s="11">
        <f>ведомств.!J729+ведомств.!J132</f>
        <v>1330.4290000000001</v>
      </c>
    </row>
    <row r="677" spans="1:7" s="1" customFormat="1" ht="31.5" hidden="1" x14ac:dyDescent="0.25">
      <c r="A677" s="24" t="s">
        <v>66</v>
      </c>
      <c r="B677" s="13" t="s">
        <v>275</v>
      </c>
      <c r="C677" s="13" t="s">
        <v>10</v>
      </c>
      <c r="D677" s="11">
        <f>ведомств.!G730</f>
        <v>0</v>
      </c>
      <c r="E677" s="11">
        <f>ведомств.!H730</f>
        <v>0</v>
      </c>
      <c r="F677" s="11">
        <f>ведомств.!I730</f>
        <v>0</v>
      </c>
      <c r="G677" s="11">
        <f>ведомств.!J730</f>
        <v>0</v>
      </c>
    </row>
    <row r="678" spans="1:7" s="1" customFormat="1" x14ac:dyDescent="0.25">
      <c r="A678" s="24" t="s">
        <v>715</v>
      </c>
      <c r="B678" s="13" t="s">
        <v>275</v>
      </c>
      <c r="C678" s="13" t="s">
        <v>713</v>
      </c>
      <c r="D678" s="11">
        <f>ведомств.!G731+ведомств.!G133</f>
        <v>0</v>
      </c>
      <c r="E678" s="11">
        <f>ведомств.!H731+ведомств.!H133</f>
        <v>906.39799999999991</v>
      </c>
      <c r="F678" s="11">
        <f>ведомств.!I731+ведомств.!I133</f>
        <v>906.39799999999991</v>
      </c>
      <c r="G678" s="11">
        <f>ведомств.!J731+ведомств.!J133</f>
        <v>906.39799999999991</v>
      </c>
    </row>
    <row r="679" spans="1:7" outlineLevel="1" x14ac:dyDescent="0.25">
      <c r="A679" s="24" t="s">
        <v>75</v>
      </c>
      <c r="B679" s="13" t="s">
        <v>275</v>
      </c>
      <c r="C679" s="13" t="s">
        <v>13</v>
      </c>
      <c r="D679" s="11">
        <f>ведомств.!G680</f>
        <v>4559</v>
      </c>
      <c r="E679" s="11">
        <f>ведомств.!H680</f>
        <v>1270</v>
      </c>
      <c r="F679" s="11">
        <f>ведомств.!I680</f>
        <v>0</v>
      </c>
      <c r="G679" s="11">
        <f>ведомств.!J680</f>
        <v>0</v>
      </c>
    </row>
    <row r="680" spans="1:7" ht="78.75" outlineLevel="1" x14ac:dyDescent="0.25">
      <c r="A680" s="24" t="s">
        <v>171</v>
      </c>
      <c r="B680" s="13" t="s">
        <v>341</v>
      </c>
      <c r="C680" s="13" t="s">
        <v>2</v>
      </c>
      <c r="D680" s="11">
        <f>SUM(D681:D683)</f>
        <v>1877.6</v>
      </c>
      <c r="E680" s="11">
        <f>SUM(E681:E683)</f>
        <v>3003.2539999999999</v>
      </c>
      <c r="F680" s="11">
        <f t="shared" ref="F680:G680" si="249">SUM(F681:F683)</f>
        <v>3003.2539999999999</v>
      </c>
      <c r="G680" s="11">
        <f t="shared" si="249"/>
        <v>3000.3180000000002</v>
      </c>
    </row>
    <row r="681" spans="1:7" ht="31.5" outlineLevel="1" x14ac:dyDescent="0.25">
      <c r="A681" s="24" t="s">
        <v>65</v>
      </c>
      <c r="B681" s="13" t="s">
        <v>341</v>
      </c>
      <c r="C681" s="13" t="s">
        <v>9</v>
      </c>
      <c r="D681" s="11">
        <f>ведомств.!G733</f>
        <v>127</v>
      </c>
      <c r="E681" s="11">
        <f>ведомств.!H733</f>
        <v>143.4</v>
      </c>
      <c r="F681" s="11">
        <f>ведомств.!I733</f>
        <v>143.4</v>
      </c>
      <c r="G681" s="11">
        <f>ведомств.!J733</f>
        <v>143.4</v>
      </c>
    </row>
    <row r="682" spans="1:7" ht="31.5" outlineLevel="1" x14ac:dyDescent="0.25">
      <c r="A682" s="24" t="s">
        <v>63</v>
      </c>
      <c r="B682" s="13" t="s">
        <v>341</v>
      </c>
      <c r="C682" s="13" t="s">
        <v>8</v>
      </c>
      <c r="D682" s="11">
        <f>ведомств.!G734</f>
        <v>1407.6</v>
      </c>
      <c r="E682" s="11">
        <f>ведомств.!H734</f>
        <v>2600.922</v>
      </c>
      <c r="F682" s="11">
        <f>ведомств.!I734</f>
        <v>2600.922</v>
      </c>
      <c r="G682" s="11">
        <f>ведомств.!J734</f>
        <v>2597.9960000000001</v>
      </c>
    </row>
    <row r="683" spans="1:7" x14ac:dyDescent="0.25">
      <c r="A683" s="24" t="s">
        <v>120</v>
      </c>
      <c r="B683" s="13" t="s">
        <v>341</v>
      </c>
      <c r="C683" s="13" t="s">
        <v>35</v>
      </c>
      <c r="D683" s="11">
        <f>ведомств.!G735</f>
        <v>343</v>
      </c>
      <c r="E683" s="11">
        <f>ведомств.!H735</f>
        <v>258.93200000000002</v>
      </c>
      <c r="F683" s="11">
        <f>ведомств.!I735</f>
        <v>258.93200000000002</v>
      </c>
      <c r="G683" s="11">
        <f>ведомств.!J735</f>
        <v>258.92200000000003</v>
      </c>
    </row>
    <row r="684" spans="1:7" ht="47.25" outlineLevel="1" x14ac:dyDescent="0.25">
      <c r="A684" s="24" t="s">
        <v>98</v>
      </c>
      <c r="B684" s="13" t="s">
        <v>291</v>
      </c>
      <c r="C684" s="13" t="s">
        <v>2</v>
      </c>
      <c r="D684" s="11">
        <f>D685</f>
        <v>465</v>
      </c>
      <c r="E684" s="11">
        <f>E685</f>
        <v>333</v>
      </c>
      <c r="F684" s="11">
        <f t="shared" ref="F684:G684" si="250">F685</f>
        <v>333</v>
      </c>
      <c r="G684" s="11">
        <f t="shared" si="250"/>
        <v>332.65199999999999</v>
      </c>
    </row>
    <row r="685" spans="1:7" ht="31.5" x14ac:dyDescent="0.25">
      <c r="A685" s="24" t="s">
        <v>97</v>
      </c>
      <c r="B685" s="13" t="s">
        <v>291</v>
      </c>
      <c r="C685" s="13" t="s">
        <v>24</v>
      </c>
      <c r="D685" s="11">
        <f>ведомств.!G245</f>
        <v>465</v>
      </c>
      <c r="E685" s="11">
        <f>ведомств.!H245</f>
        <v>333</v>
      </c>
      <c r="F685" s="11">
        <f>ведомств.!I245</f>
        <v>333</v>
      </c>
      <c r="G685" s="11">
        <f>ведомств.!J245</f>
        <v>332.65199999999999</v>
      </c>
    </row>
    <row r="686" spans="1:7" ht="63" x14ac:dyDescent="0.25">
      <c r="A686" s="15" t="s">
        <v>705</v>
      </c>
      <c r="B686" s="13" t="s">
        <v>706</v>
      </c>
      <c r="C686" s="13" t="s">
        <v>2</v>
      </c>
      <c r="D686" s="11">
        <f>D687</f>
        <v>0</v>
      </c>
      <c r="E686" s="11">
        <f>E687</f>
        <v>735</v>
      </c>
      <c r="F686" s="11">
        <f t="shared" ref="F686:G686" si="251">F687</f>
        <v>735</v>
      </c>
      <c r="G686" s="11">
        <f t="shared" si="251"/>
        <v>735</v>
      </c>
    </row>
    <row r="687" spans="1:7" x14ac:dyDescent="0.25">
      <c r="A687" s="15" t="s">
        <v>83</v>
      </c>
      <c r="B687" s="13" t="s">
        <v>706</v>
      </c>
      <c r="C687" s="13" t="s">
        <v>18</v>
      </c>
      <c r="D687" s="11">
        <f>ведомств.!G179</f>
        <v>0</v>
      </c>
      <c r="E687" s="11">
        <f>ведомств.!H179</f>
        <v>735</v>
      </c>
      <c r="F687" s="11">
        <f>ведомств.!I179</f>
        <v>735</v>
      </c>
      <c r="G687" s="11">
        <f>ведомств.!J179</f>
        <v>735</v>
      </c>
    </row>
    <row r="688" spans="1:7" ht="47.25" x14ac:dyDescent="0.25">
      <c r="A688" s="12" t="s">
        <v>212</v>
      </c>
      <c r="B688" s="13" t="s">
        <v>285</v>
      </c>
      <c r="C688" s="13" t="s">
        <v>2</v>
      </c>
      <c r="D688" s="11">
        <f>D690+D689+D691</f>
        <v>0</v>
      </c>
      <c r="E688" s="11">
        <f>E690+E689+E691</f>
        <v>6020.1250000000009</v>
      </c>
      <c r="F688" s="11">
        <f t="shared" ref="F688:G688" si="252">F690+F689+F691</f>
        <v>6020.125</v>
      </c>
      <c r="G688" s="11">
        <f t="shared" si="252"/>
        <v>6016.9250000000002</v>
      </c>
    </row>
    <row r="689" spans="1:7" ht="31.5" x14ac:dyDescent="0.25">
      <c r="A689" s="24" t="s">
        <v>63</v>
      </c>
      <c r="B689" s="13" t="s">
        <v>285</v>
      </c>
      <c r="C689" s="13" t="s">
        <v>8</v>
      </c>
      <c r="D689" s="11">
        <f>ведомств.!G836+ведомств.!G826</f>
        <v>0</v>
      </c>
      <c r="E689" s="11">
        <f>ведомств.!H836+ведомств.!H826</f>
        <v>3.2</v>
      </c>
      <c r="F689" s="11">
        <f>ведомств.!I836+ведомств.!I826</f>
        <v>3.2</v>
      </c>
      <c r="G689" s="11">
        <f>ведомств.!J836+ведомств.!J826</f>
        <v>0</v>
      </c>
    </row>
    <row r="690" spans="1:7" x14ac:dyDescent="0.25">
      <c r="A690" s="15" t="s">
        <v>83</v>
      </c>
      <c r="B690" s="13" t="s">
        <v>285</v>
      </c>
      <c r="C690" s="13" t="s">
        <v>18</v>
      </c>
      <c r="D690" s="11">
        <f>ведомств.!G224</f>
        <v>0</v>
      </c>
      <c r="E690" s="11">
        <f>ведомств.!H224</f>
        <v>697.22500000000002</v>
      </c>
      <c r="F690" s="11">
        <f>ведомств.!I224</f>
        <v>697.22500000000002</v>
      </c>
      <c r="G690" s="11">
        <f>ведомств.!J224</f>
        <v>697.22500000000002</v>
      </c>
    </row>
    <row r="691" spans="1:7" ht="47.25" x14ac:dyDescent="0.25">
      <c r="A691" s="15" t="s">
        <v>219</v>
      </c>
      <c r="B691" s="13" t="s">
        <v>285</v>
      </c>
      <c r="C691" s="13" t="s">
        <v>20</v>
      </c>
      <c r="D691" s="11">
        <f>ведомств.!G225</f>
        <v>0</v>
      </c>
      <c r="E691" s="11">
        <f>ведомств.!H225</f>
        <v>5319.7000000000007</v>
      </c>
      <c r="F691" s="11">
        <f>ведомств.!I225</f>
        <v>5319.7</v>
      </c>
      <c r="G691" s="11">
        <f>ведомств.!J225</f>
        <v>5319.7</v>
      </c>
    </row>
    <row r="692" spans="1:7" ht="63" x14ac:dyDescent="0.25">
      <c r="A692" s="15" t="s">
        <v>707</v>
      </c>
      <c r="B692" s="13" t="s">
        <v>286</v>
      </c>
      <c r="C692" s="13" t="s">
        <v>2</v>
      </c>
      <c r="D692" s="11">
        <f>D693</f>
        <v>0</v>
      </c>
      <c r="E692" s="11">
        <f>E693</f>
        <v>1840.77</v>
      </c>
      <c r="F692" s="11">
        <f t="shared" ref="F692:G692" si="253">F693</f>
        <v>1840.77</v>
      </c>
      <c r="G692" s="11">
        <f t="shared" si="253"/>
        <v>1840.77</v>
      </c>
    </row>
    <row r="693" spans="1:7" ht="47.25" x14ac:dyDescent="0.25">
      <c r="A693" s="15" t="s">
        <v>219</v>
      </c>
      <c r="B693" s="13" t="s">
        <v>286</v>
      </c>
      <c r="C693" s="13" t="s">
        <v>20</v>
      </c>
      <c r="D693" s="11">
        <f>ведомств.!G227</f>
        <v>0</v>
      </c>
      <c r="E693" s="11">
        <f>ведомств.!H227</f>
        <v>1840.77</v>
      </c>
      <c r="F693" s="11">
        <f>ведомств.!I227</f>
        <v>1840.77</v>
      </c>
      <c r="G693" s="11">
        <f>ведомств.!J227</f>
        <v>1840.77</v>
      </c>
    </row>
    <row r="694" spans="1:7" ht="47.25" outlineLevel="1" x14ac:dyDescent="0.25">
      <c r="A694" s="24" t="s">
        <v>74</v>
      </c>
      <c r="B694" s="13" t="s">
        <v>273</v>
      </c>
      <c r="C694" s="13" t="s">
        <v>2</v>
      </c>
      <c r="D694" s="11">
        <f>SUM(D695:D698)</f>
        <v>1000</v>
      </c>
      <c r="E694" s="11">
        <f>SUM(E695:E698)</f>
        <v>1056</v>
      </c>
      <c r="F694" s="11">
        <f t="shared" ref="F694:G694" si="254">SUM(F695:F698)</f>
        <v>1056</v>
      </c>
      <c r="G694" s="11">
        <f t="shared" si="254"/>
        <v>1056</v>
      </c>
    </row>
    <row r="695" spans="1:7" s="1" customFormat="1" ht="31.5" hidden="1" outlineLevel="1" x14ac:dyDescent="0.25">
      <c r="A695" s="7" t="s">
        <v>65</v>
      </c>
      <c r="B695" s="5" t="s">
        <v>273</v>
      </c>
      <c r="C695" s="5" t="s">
        <v>9</v>
      </c>
      <c r="D695" s="6">
        <f>ведомств.!G739</f>
        <v>0</v>
      </c>
      <c r="E695" s="6">
        <f>ведомств.!H739</f>
        <v>0</v>
      </c>
      <c r="F695" s="6">
        <f>ведомств.!I739</f>
        <v>0</v>
      </c>
      <c r="G695" s="6">
        <f>ведомств.!J739</f>
        <v>0</v>
      </c>
    </row>
    <row r="696" spans="1:7" s="1" customFormat="1" ht="31.5" collapsed="1" x14ac:dyDescent="0.25">
      <c r="A696" s="7" t="s">
        <v>63</v>
      </c>
      <c r="B696" s="5" t="s">
        <v>273</v>
      </c>
      <c r="C696" s="5" t="s">
        <v>8</v>
      </c>
      <c r="D696" s="6">
        <f>ведомств.!G748</f>
        <v>0</v>
      </c>
      <c r="E696" s="6">
        <f>ведомств.!H748</f>
        <v>1056</v>
      </c>
      <c r="F696" s="6">
        <f>ведомств.!I748</f>
        <v>1056</v>
      </c>
      <c r="G696" s="6">
        <f>ведомств.!J748</f>
        <v>1056</v>
      </c>
    </row>
    <row r="697" spans="1:7" s="1" customFormat="1" hidden="1" outlineLevel="1" x14ac:dyDescent="0.25">
      <c r="A697" s="7" t="s">
        <v>83</v>
      </c>
      <c r="B697" s="5" t="s">
        <v>273</v>
      </c>
      <c r="C697" s="5" t="s">
        <v>18</v>
      </c>
      <c r="D697" s="6">
        <f>ведомств.!G684+ведомств.!G703</f>
        <v>0</v>
      </c>
      <c r="E697" s="6">
        <f>ведомств.!H684+ведомств.!H703</f>
        <v>0</v>
      </c>
      <c r="F697" s="6">
        <f>ведомств.!I684+ведомств.!I703</f>
        <v>0</v>
      </c>
      <c r="G697" s="6">
        <f>ведомств.!J684+ведомств.!J703</f>
        <v>0</v>
      </c>
    </row>
    <row r="698" spans="1:7" hidden="1" outlineLevel="1" x14ac:dyDescent="0.25">
      <c r="A698" s="24" t="s">
        <v>75</v>
      </c>
      <c r="B698" s="5" t="s">
        <v>273</v>
      </c>
      <c r="C698" s="5" t="s">
        <v>13</v>
      </c>
      <c r="D698" s="11">
        <f>ведомств.!G111</f>
        <v>1000</v>
      </c>
      <c r="E698" s="11">
        <f>ведомств.!H111</f>
        <v>0</v>
      </c>
      <c r="F698" s="11">
        <f>ведомств.!I111</f>
        <v>0</v>
      </c>
      <c r="G698" s="11">
        <f>ведомств.!J111</f>
        <v>0</v>
      </c>
    </row>
    <row r="699" spans="1:7" s="1" customFormat="1" ht="47.25" hidden="1" outlineLevel="1" x14ac:dyDescent="0.25">
      <c r="A699" s="7" t="s">
        <v>212</v>
      </c>
      <c r="B699" s="5" t="s">
        <v>285</v>
      </c>
      <c r="C699" s="5" t="s">
        <v>2</v>
      </c>
      <c r="D699" s="6">
        <f>D700</f>
        <v>0</v>
      </c>
      <c r="E699" s="6">
        <f>E700</f>
        <v>0</v>
      </c>
      <c r="F699" s="6">
        <f t="shared" ref="F699:G699" si="255">F700</f>
        <v>0</v>
      </c>
      <c r="G699" s="6">
        <f t="shared" si="255"/>
        <v>0</v>
      </c>
    </row>
    <row r="700" spans="1:7" s="1" customFormat="1" hidden="1" outlineLevel="1" x14ac:dyDescent="0.25">
      <c r="A700" s="7" t="s">
        <v>83</v>
      </c>
      <c r="B700" s="5" t="s">
        <v>285</v>
      </c>
      <c r="C700" s="5" t="s">
        <v>18</v>
      </c>
      <c r="D700" s="6">
        <f>ведомств.!G216</f>
        <v>0</v>
      </c>
      <c r="E700" s="6">
        <f>ведомств.!H216</f>
        <v>0</v>
      </c>
      <c r="F700" s="6">
        <f>ведомств.!I216</f>
        <v>0</v>
      </c>
      <c r="G700" s="6">
        <f>ведомств.!J216</f>
        <v>0</v>
      </c>
    </row>
    <row r="701" spans="1:7" s="1" customFormat="1" ht="47.25" hidden="1" outlineLevel="1" x14ac:dyDescent="0.25">
      <c r="A701" s="7" t="s">
        <v>216</v>
      </c>
      <c r="B701" s="5" t="s">
        <v>286</v>
      </c>
      <c r="C701" s="5" t="s">
        <v>2</v>
      </c>
      <c r="D701" s="6">
        <f>D702</f>
        <v>0</v>
      </c>
      <c r="E701" s="6">
        <f>E702</f>
        <v>0</v>
      </c>
      <c r="F701" s="6">
        <f t="shared" ref="F701:G701" si="256">F702</f>
        <v>0</v>
      </c>
      <c r="G701" s="6">
        <f t="shared" si="256"/>
        <v>0</v>
      </c>
    </row>
    <row r="702" spans="1:7" s="1" customFormat="1" ht="47.25" hidden="1" outlineLevel="1" x14ac:dyDescent="0.25">
      <c r="A702" s="7" t="s">
        <v>219</v>
      </c>
      <c r="B702" s="5" t="s">
        <v>286</v>
      </c>
      <c r="C702" s="5" t="s">
        <v>20</v>
      </c>
      <c r="D702" s="6">
        <f>ведомств.!G218</f>
        <v>0</v>
      </c>
      <c r="E702" s="6">
        <f>ведомств.!H218</f>
        <v>0</v>
      </c>
      <c r="F702" s="6">
        <f>ведомств.!I218</f>
        <v>0</v>
      </c>
      <c r="G702" s="6">
        <f>ведомств.!J218</f>
        <v>0</v>
      </c>
    </row>
    <row r="703" spans="1:7" s="1" customFormat="1" ht="78.75" hidden="1" outlineLevel="1" x14ac:dyDescent="0.25">
      <c r="A703" s="7" t="s">
        <v>173</v>
      </c>
      <c r="B703" s="5" t="s">
        <v>342</v>
      </c>
      <c r="C703" s="5" t="s">
        <v>2</v>
      </c>
      <c r="D703" s="6">
        <f>D704</f>
        <v>0</v>
      </c>
      <c r="E703" s="6">
        <f>E704</f>
        <v>0</v>
      </c>
      <c r="F703" s="6">
        <f t="shared" ref="F703:G703" si="257">F704</f>
        <v>0</v>
      </c>
      <c r="G703" s="6">
        <f t="shared" si="257"/>
        <v>0</v>
      </c>
    </row>
    <row r="704" spans="1:7" s="1" customFormat="1" ht="47.25" hidden="1" x14ac:dyDescent="0.25">
      <c r="A704" s="7" t="s">
        <v>495</v>
      </c>
      <c r="B704" s="5" t="s">
        <v>342</v>
      </c>
      <c r="C704" s="5" t="s">
        <v>46</v>
      </c>
      <c r="D704" s="6"/>
      <c r="E704" s="6"/>
      <c r="F704" s="6"/>
      <c r="G704" s="6"/>
    </row>
    <row r="705" spans="1:7" s="1" customFormat="1" ht="47.25" outlineLevel="1" x14ac:dyDescent="0.25">
      <c r="A705" s="7" t="s">
        <v>187</v>
      </c>
      <c r="B705" s="5" t="s">
        <v>593</v>
      </c>
      <c r="C705" s="5" t="s">
        <v>2</v>
      </c>
      <c r="D705" s="6">
        <f>SUM(D706:D708)</f>
        <v>0</v>
      </c>
      <c r="E705" s="6">
        <f>SUM(E706:E708)</f>
        <v>3723.9059999999999</v>
      </c>
      <c r="F705" s="6">
        <f t="shared" ref="F705:G705" si="258">SUM(F706:F708)</f>
        <v>3723.9059999999999</v>
      </c>
      <c r="G705" s="6">
        <f t="shared" si="258"/>
        <v>3723.902</v>
      </c>
    </row>
    <row r="706" spans="1:7" s="1" customFormat="1" ht="31.5" x14ac:dyDescent="0.25">
      <c r="A706" s="7" t="s">
        <v>63</v>
      </c>
      <c r="B706" s="5" t="s">
        <v>593</v>
      </c>
      <c r="C706" s="5" t="s">
        <v>8</v>
      </c>
      <c r="D706" s="6">
        <f>ведомств.!G831</f>
        <v>0</v>
      </c>
      <c r="E706" s="6">
        <f>ведомств.!H831</f>
        <v>2789.2359999999999</v>
      </c>
      <c r="F706" s="6">
        <f>ведомств.!I831</f>
        <v>2789.2359999999999</v>
      </c>
      <c r="G706" s="6">
        <f>ведомств.!J831</f>
        <v>2789.232</v>
      </c>
    </row>
    <row r="707" spans="1:7" s="1" customFormat="1" hidden="1" outlineLevel="1" x14ac:dyDescent="0.25">
      <c r="A707" s="7" t="s">
        <v>83</v>
      </c>
      <c r="B707" s="5" t="s">
        <v>593</v>
      </c>
      <c r="C707" s="5" t="s">
        <v>18</v>
      </c>
      <c r="D707" s="6">
        <f>ведомств.!G832</f>
        <v>0</v>
      </c>
      <c r="E707" s="6">
        <f>ведомств.!H832</f>
        <v>0</v>
      </c>
      <c r="F707" s="6">
        <f>ведомств.!I832</f>
        <v>0</v>
      </c>
      <c r="G707" s="6">
        <f>ведомств.!J832</f>
        <v>0</v>
      </c>
    </row>
    <row r="708" spans="1:7" s="1" customFormat="1" outlineLevel="1" x14ac:dyDescent="0.25">
      <c r="A708" s="4" t="s">
        <v>119</v>
      </c>
      <c r="B708" s="5" t="s">
        <v>593</v>
      </c>
      <c r="C708" s="5" t="s">
        <v>34</v>
      </c>
      <c r="D708" s="6">
        <f>ведомств.!G621</f>
        <v>0</v>
      </c>
      <c r="E708" s="6">
        <f>ведомств.!H621</f>
        <v>934.67</v>
      </c>
      <c r="F708" s="6">
        <f>ведомств.!I621</f>
        <v>934.67</v>
      </c>
      <c r="G708" s="6">
        <f>ведомств.!J621</f>
        <v>934.67</v>
      </c>
    </row>
    <row r="709" spans="1:7" s="1" customFormat="1" ht="47.25" outlineLevel="1" x14ac:dyDescent="0.25">
      <c r="A709" s="15" t="s">
        <v>717</v>
      </c>
      <c r="B709" s="32">
        <v>9990000207</v>
      </c>
      <c r="C709" s="13" t="s">
        <v>2</v>
      </c>
      <c r="D709" s="11">
        <f>D710</f>
        <v>0</v>
      </c>
      <c r="E709" s="11">
        <f>E710</f>
        <v>2452.6999999999998</v>
      </c>
      <c r="F709" s="11">
        <f t="shared" ref="F709:G709" si="259">F710</f>
        <v>2452.6999999999998</v>
      </c>
      <c r="G709" s="11">
        <f t="shared" si="259"/>
        <v>2452.6999999999998</v>
      </c>
    </row>
    <row r="710" spans="1:7" s="1" customFormat="1" ht="31.5" outlineLevel="1" x14ac:dyDescent="0.25">
      <c r="A710" s="15" t="s">
        <v>63</v>
      </c>
      <c r="B710" s="32">
        <v>9990000207</v>
      </c>
      <c r="C710" s="13" t="s">
        <v>8</v>
      </c>
      <c r="D710" s="11">
        <f>ведомств.!G758</f>
        <v>0</v>
      </c>
      <c r="E710" s="11">
        <f>ведомств.!H758</f>
        <v>2452.6999999999998</v>
      </c>
      <c r="F710" s="11">
        <f>ведомств.!I758</f>
        <v>2452.6999999999998</v>
      </c>
      <c r="G710" s="11">
        <f>ведомств.!J758</f>
        <v>2452.6999999999998</v>
      </c>
    </row>
    <row r="711" spans="1:7" ht="110.25" x14ac:dyDescent="0.25">
      <c r="A711" s="24" t="s">
        <v>172</v>
      </c>
      <c r="B711" s="13" t="s">
        <v>244</v>
      </c>
      <c r="C711" s="13" t="s">
        <v>2</v>
      </c>
      <c r="D711" s="11">
        <f>SUM(D712:D715)</f>
        <v>836.9</v>
      </c>
      <c r="E711" s="11">
        <f>SUM(E712:E715)</f>
        <v>836.9</v>
      </c>
      <c r="F711" s="11">
        <f t="shared" ref="F711:G711" si="260">SUM(F712:F715)</f>
        <v>836.9</v>
      </c>
      <c r="G711" s="11">
        <f t="shared" si="260"/>
        <v>831.94600000000003</v>
      </c>
    </row>
    <row r="712" spans="1:7" outlineLevel="1" x14ac:dyDescent="0.25">
      <c r="A712" s="24" t="s">
        <v>696</v>
      </c>
      <c r="B712" s="13" t="s">
        <v>244</v>
      </c>
      <c r="C712" s="13" t="s">
        <v>30</v>
      </c>
      <c r="D712" s="11">
        <f>ведомств.!G741</f>
        <v>582.75</v>
      </c>
      <c r="E712" s="11">
        <f>ведомств.!H741</f>
        <v>582.75</v>
      </c>
      <c r="F712" s="11">
        <f>ведомств.!I741</f>
        <v>582.75</v>
      </c>
      <c r="G712" s="11">
        <f>ведомств.!J741</f>
        <v>578.94500000000005</v>
      </c>
    </row>
    <row r="713" spans="1:7" ht="47.25" outlineLevel="1" x14ac:dyDescent="0.25">
      <c r="A713" s="15" t="s">
        <v>694</v>
      </c>
      <c r="B713" s="13" t="s">
        <v>244</v>
      </c>
      <c r="C713" s="13" t="s">
        <v>242</v>
      </c>
      <c r="D713" s="11">
        <f>ведомств.!G742</f>
        <v>175.99</v>
      </c>
      <c r="E713" s="11">
        <f>ведомств.!H742</f>
        <v>175.99</v>
      </c>
      <c r="F713" s="11">
        <f>ведомств.!I742</f>
        <v>175.99</v>
      </c>
      <c r="G713" s="11">
        <f>ведомств.!J742</f>
        <v>174.84100000000001</v>
      </c>
    </row>
    <row r="714" spans="1:7" ht="31.5" x14ac:dyDescent="0.25">
      <c r="A714" s="24" t="s">
        <v>65</v>
      </c>
      <c r="B714" s="13" t="s">
        <v>244</v>
      </c>
      <c r="C714" s="13" t="s">
        <v>9</v>
      </c>
      <c r="D714" s="11">
        <f>ведомств.!G743</f>
        <v>6.5</v>
      </c>
      <c r="E714" s="11">
        <f>ведомств.!H743</f>
        <v>42.5</v>
      </c>
      <c r="F714" s="11">
        <f>ведомств.!I743</f>
        <v>42.5</v>
      </c>
      <c r="G714" s="11">
        <f>ведомств.!J743</f>
        <v>42.5</v>
      </c>
    </row>
    <row r="715" spans="1:7" ht="31.5" outlineLevel="1" x14ac:dyDescent="0.25">
      <c r="A715" s="24" t="s">
        <v>63</v>
      </c>
      <c r="B715" s="13" t="s">
        <v>244</v>
      </c>
      <c r="C715" s="13" t="s">
        <v>8</v>
      </c>
      <c r="D715" s="11">
        <f>ведомств.!G744</f>
        <v>71.66</v>
      </c>
      <c r="E715" s="11">
        <f>ведомств.!H744</f>
        <v>35.659999999999997</v>
      </c>
      <c r="F715" s="11">
        <f>ведомств.!I744</f>
        <v>35.659999999999997</v>
      </c>
      <c r="G715" s="11">
        <f>ведомств.!J744</f>
        <v>35.659999999999997</v>
      </c>
    </row>
    <row r="716" spans="1:7" ht="110.25" x14ac:dyDescent="0.25">
      <c r="A716" s="24" t="s">
        <v>93</v>
      </c>
      <c r="B716" s="13" t="s">
        <v>287</v>
      </c>
      <c r="C716" s="13" t="s">
        <v>2</v>
      </c>
      <c r="D716" s="11">
        <f>D717</f>
        <v>27688.35</v>
      </c>
      <c r="E716" s="11">
        <f>E717</f>
        <v>27688.35</v>
      </c>
      <c r="F716" s="11">
        <f t="shared" ref="F716:G716" si="261">F717</f>
        <v>27688.35</v>
      </c>
      <c r="G716" s="11">
        <f t="shared" si="261"/>
        <v>27367.8</v>
      </c>
    </row>
    <row r="717" spans="1:7" ht="47.25" outlineLevel="1" x14ac:dyDescent="0.25">
      <c r="A717" s="24" t="s">
        <v>219</v>
      </c>
      <c r="B717" s="13" t="s">
        <v>287</v>
      </c>
      <c r="C717" s="13" t="s">
        <v>20</v>
      </c>
      <c r="D717" s="11">
        <f>ведомств.!G229</f>
        <v>27688.35</v>
      </c>
      <c r="E717" s="11">
        <f>ведомств.!H229</f>
        <v>27688.35</v>
      </c>
      <c r="F717" s="11">
        <f>ведомств.!I229</f>
        <v>27688.35</v>
      </c>
      <c r="G717" s="11">
        <f>ведомств.!J229</f>
        <v>27367.8</v>
      </c>
    </row>
    <row r="718" spans="1:7" ht="94.5" x14ac:dyDescent="0.25">
      <c r="A718" s="24" t="s">
        <v>298</v>
      </c>
      <c r="B718" s="13" t="s">
        <v>299</v>
      </c>
      <c r="C718" s="13" t="s">
        <v>2</v>
      </c>
      <c r="D718" s="11">
        <f>D719</f>
        <v>215.11</v>
      </c>
      <c r="E718" s="11">
        <f>E719</f>
        <v>215.11</v>
      </c>
      <c r="F718" s="11">
        <f t="shared" ref="F718:G718" si="262">F719</f>
        <v>215.11</v>
      </c>
      <c r="G718" s="11">
        <f t="shared" si="262"/>
        <v>211.078</v>
      </c>
    </row>
    <row r="719" spans="1:7" ht="31.5" outlineLevel="1" x14ac:dyDescent="0.25">
      <c r="A719" s="24" t="s">
        <v>63</v>
      </c>
      <c r="B719" s="13" t="s">
        <v>299</v>
      </c>
      <c r="C719" s="13" t="s">
        <v>8</v>
      </c>
      <c r="D719" s="11">
        <f>ведомств.!G283</f>
        <v>215.11</v>
      </c>
      <c r="E719" s="11">
        <f>ведомств.!H283</f>
        <v>215.11</v>
      </c>
      <c r="F719" s="11">
        <f>ведомств.!I283</f>
        <v>215.11</v>
      </c>
      <c r="G719" s="11">
        <f>ведомств.!J283</f>
        <v>211.078</v>
      </c>
    </row>
    <row r="720" spans="1:7" ht="110.25" x14ac:dyDescent="0.25">
      <c r="A720" s="24" t="s">
        <v>278</v>
      </c>
      <c r="B720" s="13" t="s">
        <v>276</v>
      </c>
      <c r="C720" s="13" t="s">
        <v>2</v>
      </c>
      <c r="D720" s="11">
        <f>D721</f>
        <v>166.98</v>
      </c>
      <c r="E720" s="11">
        <f>E721</f>
        <v>166.98</v>
      </c>
      <c r="F720" s="11">
        <f t="shared" ref="F720:G720" si="263">F721</f>
        <v>166.98</v>
      </c>
      <c r="G720" s="11">
        <f t="shared" si="263"/>
        <v>165.84200000000001</v>
      </c>
    </row>
    <row r="721" spans="1:7" ht="31.5" outlineLevel="1" x14ac:dyDescent="0.25">
      <c r="A721" s="24" t="s">
        <v>63</v>
      </c>
      <c r="B721" s="13" t="s">
        <v>276</v>
      </c>
      <c r="C721" s="13" t="s">
        <v>8</v>
      </c>
      <c r="D721" s="11">
        <f>ведомств.!G161</f>
        <v>166.98</v>
      </c>
      <c r="E721" s="11">
        <f>ведомств.!H161</f>
        <v>166.98</v>
      </c>
      <c r="F721" s="11">
        <f>ведомств.!I161</f>
        <v>166.98</v>
      </c>
      <c r="G721" s="11">
        <f>ведомств.!J161</f>
        <v>165.84200000000001</v>
      </c>
    </row>
    <row r="722" spans="1:7" ht="94.5" hidden="1" x14ac:dyDescent="0.25">
      <c r="A722" s="24" t="s">
        <v>289</v>
      </c>
      <c r="B722" s="13" t="s">
        <v>288</v>
      </c>
      <c r="C722" s="13" t="s">
        <v>2</v>
      </c>
      <c r="D722" s="11">
        <f>D723</f>
        <v>1209</v>
      </c>
      <c r="E722" s="11">
        <f>E723</f>
        <v>0</v>
      </c>
      <c r="F722" s="11">
        <f t="shared" ref="F722:G722" si="264">F723</f>
        <v>0</v>
      </c>
      <c r="G722" s="11">
        <f t="shared" si="264"/>
        <v>0</v>
      </c>
    </row>
    <row r="723" spans="1:7" ht="47.25" hidden="1" outlineLevel="1" x14ac:dyDescent="0.25">
      <c r="A723" s="24" t="s">
        <v>219</v>
      </c>
      <c r="B723" s="13" t="s">
        <v>288</v>
      </c>
      <c r="C723" s="13" t="s">
        <v>20</v>
      </c>
      <c r="D723" s="11">
        <f>ведомств.!G231</f>
        <v>1209</v>
      </c>
      <c r="E723" s="11">
        <f>ведомств.!H231</f>
        <v>0</v>
      </c>
      <c r="F723" s="11">
        <f>ведомств.!I231</f>
        <v>0</v>
      </c>
      <c r="G723" s="11">
        <f>ведомств.!J231</f>
        <v>0</v>
      </c>
    </row>
    <row r="724" spans="1:7" s="1" customFormat="1" ht="63" collapsed="1" x14ac:dyDescent="0.25">
      <c r="A724" s="7" t="s">
        <v>177</v>
      </c>
      <c r="B724" s="5" t="s">
        <v>346</v>
      </c>
      <c r="C724" s="5" t="s">
        <v>2</v>
      </c>
      <c r="D724" s="6">
        <f>D725</f>
        <v>0</v>
      </c>
      <c r="E724" s="6">
        <f>E725</f>
        <v>37060</v>
      </c>
      <c r="F724" s="6">
        <f t="shared" ref="F724:G724" si="265">F725</f>
        <v>37060</v>
      </c>
      <c r="G724" s="6">
        <f t="shared" si="265"/>
        <v>36974.339</v>
      </c>
    </row>
    <row r="725" spans="1:7" s="1" customFormat="1" ht="31.5" x14ac:dyDescent="0.25">
      <c r="A725" s="7" t="s">
        <v>63</v>
      </c>
      <c r="B725" s="5" t="s">
        <v>346</v>
      </c>
      <c r="C725" s="5" t="s">
        <v>8</v>
      </c>
      <c r="D725" s="6">
        <f>ведомств.!G780</f>
        <v>0</v>
      </c>
      <c r="E725" s="6">
        <f>ведомств.!H780</f>
        <v>37060</v>
      </c>
      <c r="F725" s="6">
        <f>ведомств.!I780</f>
        <v>37060</v>
      </c>
      <c r="G725" s="6">
        <f>ведомств.!J780</f>
        <v>36974.339</v>
      </c>
    </row>
    <row r="726" spans="1:7" s="1" customFormat="1" ht="63" hidden="1" x14ac:dyDescent="0.25">
      <c r="A726" s="7" t="s">
        <v>82</v>
      </c>
      <c r="B726" s="5" t="s">
        <v>594</v>
      </c>
      <c r="C726" s="5" t="s">
        <v>2</v>
      </c>
      <c r="D726" s="6">
        <f>D727</f>
        <v>0</v>
      </c>
      <c r="E726" s="6">
        <f>E727</f>
        <v>0</v>
      </c>
      <c r="F726" s="6">
        <f t="shared" ref="F726:G726" si="266">F727</f>
        <v>0</v>
      </c>
      <c r="G726" s="6">
        <f t="shared" si="266"/>
        <v>0</v>
      </c>
    </row>
    <row r="727" spans="1:7" s="1" customFormat="1" hidden="1" x14ac:dyDescent="0.25">
      <c r="A727" s="7" t="s">
        <v>83</v>
      </c>
      <c r="B727" s="5" t="s">
        <v>594</v>
      </c>
      <c r="C727" s="5" t="s">
        <v>18</v>
      </c>
      <c r="D727" s="6">
        <f>ведомств.!G155</f>
        <v>0</v>
      </c>
      <c r="E727" s="6">
        <f>ведомств.!H155</f>
        <v>0</v>
      </c>
      <c r="F727" s="6">
        <f>ведомств.!I155</f>
        <v>0</v>
      </c>
      <c r="G727" s="6">
        <f>ведомств.!J155</f>
        <v>0</v>
      </c>
    </row>
    <row r="728" spans="1:7" s="1" customFormat="1" ht="31.5" x14ac:dyDescent="0.25">
      <c r="A728" s="15" t="s">
        <v>749</v>
      </c>
      <c r="B728" s="5" t="s">
        <v>748</v>
      </c>
      <c r="C728" s="13" t="s">
        <v>2</v>
      </c>
      <c r="D728" s="6">
        <f>D729</f>
        <v>0</v>
      </c>
      <c r="E728" s="6">
        <f>E729</f>
        <v>175</v>
      </c>
      <c r="F728" s="6">
        <f t="shared" ref="F728:G728" si="267">F729</f>
        <v>175</v>
      </c>
      <c r="G728" s="6">
        <f t="shared" si="267"/>
        <v>175</v>
      </c>
    </row>
    <row r="729" spans="1:7" s="1" customFormat="1" ht="31.5" x14ac:dyDescent="0.25">
      <c r="A729" s="15" t="s">
        <v>63</v>
      </c>
      <c r="B729" s="5" t="s">
        <v>748</v>
      </c>
      <c r="C729" s="13" t="s">
        <v>8</v>
      </c>
      <c r="D729" s="6">
        <f>ведомств.!G737</f>
        <v>0</v>
      </c>
      <c r="E729" s="6">
        <f>ведомств.!H737</f>
        <v>175</v>
      </c>
      <c r="F729" s="6">
        <f>ведомств.!I737</f>
        <v>175</v>
      </c>
      <c r="G729" s="6">
        <f>ведомств.!J737</f>
        <v>175</v>
      </c>
    </row>
    <row r="730" spans="1:7" s="1" customFormat="1" ht="47.25" hidden="1" x14ac:dyDescent="0.25">
      <c r="A730" s="7" t="s">
        <v>178</v>
      </c>
      <c r="B730" s="5" t="s">
        <v>595</v>
      </c>
      <c r="C730" s="5" t="s">
        <v>2</v>
      </c>
      <c r="D730" s="6">
        <f>D731</f>
        <v>0</v>
      </c>
      <c r="E730" s="6">
        <f>E731</f>
        <v>0</v>
      </c>
      <c r="F730" s="6">
        <f t="shared" ref="F730:G730" si="268">F731</f>
        <v>0</v>
      </c>
      <c r="G730" s="6">
        <f t="shared" si="268"/>
        <v>0</v>
      </c>
    </row>
    <row r="731" spans="1:7" s="1" customFormat="1" ht="31.5" hidden="1" x14ac:dyDescent="0.25">
      <c r="A731" s="7" t="s">
        <v>63</v>
      </c>
      <c r="B731" s="5" t="s">
        <v>595</v>
      </c>
      <c r="C731" s="5" t="s">
        <v>8</v>
      </c>
      <c r="D731" s="6">
        <f>ведомств.!G782</f>
        <v>0</v>
      </c>
      <c r="E731" s="6">
        <f>ведомств.!H782</f>
        <v>0</v>
      </c>
      <c r="F731" s="6">
        <f>ведомств.!I782</f>
        <v>0</v>
      </c>
      <c r="G731" s="6">
        <f>ведомств.!J782</f>
        <v>0</v>
      </c>
    </row>
    <row r="732" spans="1:7" s="1" customFormat="1" ht="31.5" x14ac:dyDescent="0.25">
      <c r="A732" s="15" t="s">
        <v>753</v>
      </c>
      <c r="B732" s="5" t="s">
        <v>751</v>
      </c>
      <c r="C732" s="13" t="s">
        <v>2</v>
      </c>
      <c r="D732" s="6">
        <f>D733</f>
        <v>0</v>
      </c>
      <c r="E732" s="6">
        <f>E733</f>
        <v>9243.61</v>
      </c>
      <c r="F732" s="6">
        <f t="shared" ref="F732:G732" si="269">F733</f>
        <v>9243.61</v>
      </c>
      <c r="G732" s="6">
        <f t="shared" si="269"/>
        <v>9243.5849999999991</v>
      </c>
    </row>
    <row r="733" spans="1:7" s="1" customFormat="1" ht="31.5" x14ac:dyDescent="0.25">
      <c r="A733" s="15" t="s">
        <v>63</v>
      </c>
      <c r="B733" s="5" t="s">
        <v>751</v>
      </c>
      <c r="C733" s="13" t="s">
        <v>8</v>
      </c>
      <c r="D733" s="6">
        <f>ведомств.!G778</f>
        <v>0</v>
      </c>
      <c r="E733" s="6">
        <f>ведомств.!H778</f>
        <v>9243.61</v>
      </c>
      <c r="F733" s="6">
        <f>ведомств.!I778</f>
        <v>9243.61</v>
      </c>
      <c r="G733" s="6">
        <f>ведомств.!J778</f>
        <v>9243.5849999999991</v>
      </c>
    </row>
    <row r="734" spans="1:7" s="1" customFormat="1" ht="47.25" x14ac:dyDescent="0.25">
      <c r="A734" s="15" t="s">
        <v>723</v>
      </c>
      <c r="B734" s="5" t="s">
        <v>722</v>
      </c>
      <c r="C734" s="5" t="s">
        <v>2</v>
      </c>
      <c r="D734" s="6">
        <f>D735</f>
        <v>0</v>
      </c>
      <c r="E734" s="6">
        <f>E735</f>
        <v>1798.77</v>
      </c>
      <c r="F734" s="6">
        <f t="shared" ref="F734:G734" si="270">F735</f>
        <v>1798.77</v>
      </c>
      <c r="G734" s="6">
        <f t="shared" si="270"/>
        <v>1692.1210000000001</v>
      </c>
    </row>
    <row r="735" spans="1:7" s="1" customFormat="1" x14ac:dyDescent="0.25">
      <c r="A735" s="15" t="s">
        <v>83</v>
      </c>
      <c r="B735" s="5" t="s">
        <v>722</v>
      </c>
      <c r="C735" s="5" t="s">
        <v>18</v>
      </c>
      <c r="D735" s="6">
        <f>ведомств.!G153</f>
        <v>0</v>
      </c>
      <c r="E735" s="6">
        <f>ведомств.!H153</f>
        <v>1798.77</v>
      </c>
      <c r="F735" s="6">
        <f>ведомств.!I153</f>
        <v>1798.77</v>
      </c>
      <c r="G735" s="6">
        <f>ведомств.!J153</f>
        <v>1692.1210000000001</v>
      </c>
    </row>
    <row r="736" spans="1:7" ht="47.25" x14ac:dyDescent="0.25">
      <c r="A736" s="24" t="s">
        <v>72</v>
      </c>
      <c r="B736" s="13" t="s">
        <v>250</v>
      </c>
      <c r="C736" s="13" t="s">
        <v>2</v>
      </c>
      <c r="D736" s="11">
        <f>D737</f>
        <v>210.63</v>
      </c>
      <c r="E736" s="11">
        <f>E737</f>
        <v>204.61</v>
      </c>
      <c r="F736" s="11">
        <f t="shared" ref="F736:G736" si="271">F737</f>
        <v>204.61</v>
      </c>
      <c r="G736" s="11">
        <f t="shared" si="271"/>
        <v>204.61</v>
      </c>
    </row>
    <row r="737" spans="1:7" ht="31.5" x14ac:dyDescent="0.25">
      <c r="A737" s="24" t="s">
        <v>63</v>
      </c>
      <c r="B737" s="13" t="s">
        <v>250</v>
      </c>
      <c r="C737" s="13" t="s">
        <v>8</v>
      </c>
      <c r="D737" s="11">
        <f>ведомств.!G106</f>
        <v>210.63</v>
      </c>
      <c r="E737" s="11">
        <f>ведомств.!H106</f>
        <v>204.61</v>
      </c>
      <c r="F737" s="11">
        <f>ведомств.!I106</f>
        <v>204.61</v>
      </c>
      <c r="G737" s="11">
        <f>ведомств.!J106</f>
        <v>204.61</v>
      </c>
    </row>
    <row r="738" spans="1:7" ht="31.5" x14ac:dyDescent="0.25">
      <c r="A738" s="15" t="s">
        <v>727</v>
      </c>
      <c r="B738" s="5" t="s">
        <v>726</v>
      </c>
      <c r="C738" s="13" t="s">
        <v>2</v>
      </c>
      <c r="D738" s="11">
        <f>D739</f>
        <v>0</v>
      </c>
      <c r="E738" s="11">
        <f>E739</f>
        <v>414.86</v>
      </c>
      <c r="F738" s="11">
        <f t="shared" ref="F738:G738" si="272">F739</f>
        <v>414.86</v>
      </c>
      <c r="G738" s="11">
        <f t="shared" si="272"/>
        <v>414.86</v>
      </c>
    </row>
    <row r="739" spans="1:7" ht="31.5" x14ac:dyDescent="0.25">
      <c r="A739" s="15" t="s">
        <v>63</v>
      </c>
      <c r="B739" s="5" t="s">
        <v>726</v>
      </c>
      <c r="C739" s="13" t="s">
        <v>8</v>
      </c>
      <c r="D739" s="11">
        <f>ведомств.!G193</f>
        <v>0</v>
      </c>
      <c r="E739" s="11">
        <f>ведомств.!H193</f>
        <v>414.86</v>
      </c>
      <c r="F739" s="11">
        <f>ведомств.!I193</f>
        <v>414.86</v>
      </c>
      <c r="G739" s="11">
        <f>ведомств.!J193</f>
        <v>414.86</v>
      </c>
    </row>
    <row r="740" spans="1:7" x14ac:dyDescent="0.25">
      <c r="A740" s="67" t="s">
        <v>52</v>
      </c>
      <c r="B740" s="67"/>
      <c r="C740" s="67"/>
      <c r="D740" s="11">
        <f>D12+D42+D80+D98+D103+D121+D146+D153+D157+D164+D180+D187+D212+D219+D243+D312+D345+D356+D401+D413+D418+D426+D441+D450+D473+D477+D489+D502+D514+D520+D531+D636+D656+D510+D445</f>
        <v>1280551.0060000001</v>
      </c>
      <c r="E740" s="11">
        <f>E12+E42+E80+E98+E103+E121+E146+E153+E157+E164+E180+E187+E212+E219+E243+E312+E345+E356+E401+E413+E418+E426+E441+E450+E473+E477+E489+E502+E514+E520+E531+E636+E656+E510+E445</f>
        <v>1975138.7610000002</v>
      </c>
      <c r="F740" s="11">
        <f t="shared" ref="F740:G740" si="273">F12+F42+F80+F98+F103+F121+F146+F153+F157+F164+F180+F187+F212+F219+F243+F312+F345+F356+F401+F413+F418+F426+F441+F450+F473+F477+F489+F502+F514+F520+F531+F636+F656+F510+F445</f>
        <v>1975138.7610000002</v>
      </c>
      <c r="G740" s="11">
        <f t="shared" si="273"/>
        <v>1849762.2069999997</v>
      </c>
    </row>
    <row r="742" spans="1:7" x14ac:dyDescent="0.25">
      <c r="A742" s="68"/>
      <c r="B742" s="68"/>
      <c r="C742" s="68"/>
      <c r="D742" s="68"/>
      <c r="E742" s="68"/>
      <c r="F742" s="68"/>
      <c r="G742" s="68"/>
    </row>
    <row r="744" spans="1:7" x14ac:dyDescent="0.25">
      <c r="E744" s="35"/>
    </row>
    <row r="745" spans="1:7" s="1" customFormat="1" x14ac:dyDescent="0.25">
      <c r="D745" s="55"/>
      <c r="E745" s="55"/>
    </row>
    <row r="746" spans="1:7" s="1" customFormat="1" x14ac:dyDescent="0.25">
      <c r="E746" s="8"/>
    </row>
    <row r="747" spans="1:7" x14ac:dyDescent="0.25">
      <c r="E747" s="34"/>
    </row>
  </sheetData>
  <autoFilter ref="A8:E740"/>
  <mergeCells count="4">
    <mergeCell ref="A9:G9"/>
    <mergeCell ref="A740:C740"/>
    <mergeCell ref="A742:G742"/>
    <mergeCell ref="A7:G7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560"/>
  <sheetViews>
    <sheetView tabSelected="1" workbookViewId="0">
      <selection activeCell="F28" sqref="F28"/>
    </sheetView>
  </sheetViews>
  <sheetFormatPr defaultRowHeight="15.75" outlineLevelRow="3" x14ac:dyDescent="0.25"/>
  <cols>
    <col min="1" max="2" width="18" style="57" customWidth="1"/>
    <col min="3" max="16384" width="9.140625" style="57"/>
  </cols>
  <sheetData>
    <row r="6" outlineLevel="1" x14ac:dyDescent="0.25"/>
    <row r="7" outlineLevel="2" x14ac:dyDescent="0.25"/>
    <row r="8" outlineLevel="3" x14ac:dyDescent="0.25"/>
    <row r="9" outlineLevel="3" x14ac:dyDescent="0.25"/>
    <row r="10" outlineLevel="1" x14ac:dyDescent="0.25"/>
    <row r="11" outlineLevel="2" x14ac:dyDescent="0.25"/>
    <row r="12" outlineLevel="3" x14ac:dyDescent="0.25"/>
    <row r="13" outlineLevel="3" x14ac:dyDescent="0.25"/>
    <row r="14" outlineLevel="3" x14ac:dyDescent="0.25"/>
    <row r="15" outlineLevel="2" x14ac:dyDescent="0.25"/>
    <row r="16" outlineLevel="3" x14ac:dyDescent="0.25"/>
    <row r="17" outlineLevel="3" x14ac:dyDescent="0.25"/>
    <row r="18" outlineLevel="1" x14ac:dyDescent="0.25"/>
    <row r="19" outlineLevel="1" x14ac:dyDescent="0.25"/>
    <row r="20" outlineLevel="2" x14ac:dyDescent="0.25"/>
    <row r="21" outlineLevel="3" x14ac:dyDescent="0.25"/>
    <row r="22" outlineLevel="3" x14ac:dyDescent="0.25"/>
    <row r="23" outlineLevel="2" x14ac:dyDescent="0.25"/>
    <row r="24" outlineLevel="3" x14ac:dyDescent="0.25"/>
    <row r="25" outlineLevel="2" x14ac:dyDescent="0.25"/>
    <row r="26" outlineLevel="3" x14ac:dyDescent="0.25"/>
    <row r="27" outlineLevel="3" x14ac:dyDescent="0.25"/>
    <row r="28" outlineLevel="3" x14ac:dyDescent="0.25"/>
    <row r="29" outlineLevel="2" x14ac:dyDescent="0.25"/>
    <row r="30" outlineLevel="3" x14ac:dyDescent="0.25"/>
    <row r="31" outlineLevel="3" x14ac:dyDescent="0.25"/>
    <row r="32" outlineLevel="3" x14ac:dyDescent="0.25"/>
    <row r="33" outlineLevel="3" x14ac:dyDescent="0.25"/>
    <row r="34" outlineLevel="3" x14ac:dyDescent="0.25"/>
    <row r="35" outlineLevel="3" x14ac:dyDescent="0.25"/>
    <row r="36" outlineLevel="2" x14ac:dyDescent="0.25"/>
    <row r="37" outlineLevel="3" x14ac:dyDescent="0.25"/>
    <row r="38" outlineLevel="3" x14ac:dyDescent="0.25"/>
    <row r="39" outlineLevel="2" x14ac:dyDescent="0.25"/>
    <row r="40" outlineLevel="3" x14ac:dyDescent="0.25"/>
    <row r="41" outlineLevel="3" x14ac:dyDescent="0.25"/>
    <row r="42" outlineLevel="3" x14ac:dyDescent="0.25"/>
    <row r="43" outlineLevel="3" x14ac:dyDescent="0.25"/>
    <row r="44" outlineLevel="2" x14ac:dyDescent="0.25"/>
    <row r="45" outlineLevel="3" x14ac:dyDescent="0.25"/>
    <row r="46" outlineLevel="3" x14ac:dyDescent="0.25"/>
    <row r="47" outlineLevel="3" x14ac:dyDescent="0.25"/>
    <row r="48" outlineLevel="3" x14ac:dyDescent="0.25"/>
    <row r="49" outlineLevel="2" x14ac:dyDescent="0.25"/>
    <row r="50" outlineLevel="3" x14ac:dyDescent="0.25"/>
    <row r="51" outlineLevel="3" x14ac:dyDescent="0.25"/>
    <row r="52" outlineLevel="3" x14ac:dyDescent="0.25"/>
    <row r="53" outlineLevel="2" x14ac:dyDescent="0.25"/>
    <row r="54" outlineLevel="3" x14ac:dyDescent="0.25"/>
    <row r="55" outlineLevel="3" x14ac:dyDescent="0.25"/>
    <row r="56" outlineLevel="3" x14ac:dyDescent="0.25"/>
    <row r="57" outlineLevel="2" x14ac:dyDescent="0.25"/>
    <row r="58" outlineLevel="3" x14ac:dyDescent="0.25"/>
    <row r="59" outlineLevel="3" x14ac:dyDescent="0.25"/>
    <row r="60" outlineLevel="3" x14ac:dyDescent="0.25"/>
    <row r="61" outlineLevel="2" x14ac:dyDescent="0.25"/>
    <row r="62" outlineLevel="3" x14ac:dyDescent="0.25"/>
    <row r="63" outlineLevel="3" x14ac:dyDescent="0.25"/>
    <row r="64" outlineLevel="3" x14ac:dyDescent="0.25"/>
    <row r="65" outlineLevel="2" x14ac:dyDescent="0.25"/>
    <row r="66" outlineLevel="3" x14ac:dyDescent="0.25"/>
    <row r="67" outlineLevel="3" x14ac:dyDescent="0.25"/>
    <row r="68" outlineLevel="3" x14ac:dyDescent="0.25"/>
    <row r="69" outlineLevel="3" x14ac:dyDescent="0.25"/>
    <row r="70" outlineLevel="2" x14ac:dyDescent="0.25"/>
    <row r="71" outlineLevel="3" x14ac:dyDescent="0.25"/>
    <row r="72" outlineLevel="3" x14ac:dyDescent="0.25"/>
    <row r="73" outlineLevel="3" x14ac:dyDescent="0.25"/>
    <row r="74" outlineLevel="3" x14ac:dyDescent="0.25"/>
    <row r="75" outlineLevel="2" x14ac:dyDescent="0.25"/>
    <row r="76" outlineLevel="3" x14ac:dyDescent="0.25"/>
    <row r="77" outlineLevel="3" x14ac:dyDescent="0.25"/>
    <row r="78" outlineLevel="3" x14ac:dyDescent="0.25"/>
    <row r="79" outlineLevel="1" x14ac:dyDescent="0.25"/>
    <row r="80" outlineLevel="2" x14ac:dyDescent="0.25"/>
    <row r="81" outlineLevel="3" x14ac:dyDescent="0.25"/>
    <row r="82" outlineLevel="1" x14ac:dyDescent="0.25"/>
    <row r="83" outlineLevel="2" x14ac:dyDescent="0.25"/>
    <row r="84" outlineLevel="3" x14ac:dyDescent="0.25"/>
    <row r="85" outlineLevel="3" x14ac:dyDescent="0.25"/>
    <row r="86" outlineLevel="3" x14ac:dyDescent="0.25"/>
    <row r="87" outlineLevel="2" x14ac:dyDescent="0.25"/>
    <row r="88" outlineLevel="3" x14ac:dyDescent="0.25"/>
    <row r="89" outlineLevel="3" x14ac:dyDescent="0.25"/>
    <row r="90" outlineLevel="2" x14ac:dyDescent="0.25"/>
    <row r="91" outlineLevel="3" x14ac:dyDescent="0.25"/>
    <row r="92" outlineLevel="3" x14ac:dyDescent="0.25"/>
    <row r="93" outlineLevel="2" x14ac:dyDescent="0.25"/>
    <row r="94" outlineLevel="3" x14ac:dyDescent="0.25"/>
    <row r="95" outlineLevel="3" x14ac:dyDescent="0.25"/>
    <row r="96" outlineLevel="3" x14ac:dyDescent="0.25"/>
    <row r="97" outlineLevel="3" x14ac:dyDescent="0.25"/>
    <row r="98" outlineLevel="1" x14ac:dyDescent="0.25"/>
    <row r="99" outlineLevel="2" x14ac:dyDescent="0.25"/>
    <row r="100" outlineLevel="3" x14ac:dyDescent="0.25"/>
    <row r="101" outlineLevel="2" x14ac:dyDescent="0.25"/>
    <row r="102" outlineLevel="3" x14ac:dyDescent="0.25"/>
    <row r="103" outlineLevel="2" x14ac:dyDescent="0.25"/>
    <row r="104" outlineLevel="3" x14ac:dyDescent="0.25"/>
    <row r="105" outlineLevel="2" x14ac:dyDescent="0.25"/>
    <row r="106" outlineLevel="3" x14ac:dyDescent="0.25"/>
    <row r="107" outlineLevel="2" x14ac:dyDescent="0.25"/>
    <row r="108" outlineLevel="3" x14ac:dyDescent="0.25"/>
    <row r="109" outlineLevel="3" x14ac:dyDescent="0.25"/>
    <row r="110" outlineLevel="3" x14ac:dyDescent="0.25"/>
    <row r="111" outlineLevel="2" x14ac:dyDescent="0.25"/>
    <row r="112" outlineLevel="3" x14ac:dyDescent="0.25"/>
    <row r="113" outlineLevel="3" x14ac:dyDescent="0.25"/>
    <row r="114" outlineLevel="3" x14ac:dyDescent="0.25"/>
    <row r="115" outlineLevel="3" x14ac:dyDescent="0.25"/>
    <row r="116" outlineLevel="2" x14ac:dyDescent="0.25"/>
    <row r="117" outlineLevel="3" x14ac:dyDescent="0.25"/>
    <row r="118" outlineLevel="3" x14ac:dyDescent="0.25"/>
    <row r="119" outlineLevel="3" x14ac:dyDescent="0.25"/>
    <row r="120" outlineLevel="3" x14ac:dyDescent="0.25"/>
    <row r="121" outlineLevel="2" x14ac:dyDescent="0.25"/>
    <row r="122" outlineLevel="3" x14ac:dyDescent="0.25"/>
    <row r="123" outlineLevel="3" x14ac:dyDescent="0.25"/>
    <row r="124" outlineLevel="3" x14ac:dyDescent="0.25"/>
    <row r="125" outlineLevel="3" x14ac:dyDescent="0.25"/>
    <row r="126" outlineLevel="3" x14ac:dyDescent="0.25"/>
    <row r="127" outlineLevel="3" x14ac:dyDescent="0.25"/>
    <row r="128" outlineLevel="3" x14ac:dyDescent="0.25"/>
    <row r="129" outlineLevel="3" x14ac:dyDescent="0.25"/>
    <row r="130" outlineLevel="3" x14ac:dyDescent="0.25"/>
    <row r="131" outlineLevel="2" x14ac:dyDescent="0.25"/>
    <row r="132" outlineLevel="3" x14ac:dyDescent="0.25"/>
    <row r="133" outlineLevel="3" x14ac:dyDescent="0.25"/>
    <row r="134" outlineLevel="3" x14ac:dyDescent="0.25"/>
    <row r="135" outlineLevel="2" x14ac:dyDescent="0.25"/>
    <row r="136" outlineLevel="3" x14ac:dyDescent="0.25"/>
    <row r="137" outlineLevel="3" x14ac:dyDescent="0.25"/>
    <row r="138" outlineLevel="3" x14ac:dyDescent="0.25"/>
    <row r="139" outlineLevel="2" x14ac:dyDescent="0.25"/>
    <row r="140" outlineLevel="3" x14ac:dyDescent="0.25"/>
    <row r="141" outlineLevel="2" x14ac:dyDescent="0.25"/>
    <row r="142" outlineLevel="3" x14ac:dyDescent="0.25"/>
    <row r="143" outlineLevel="3" x14ac:dyDescent="0.25"/>
    <row r="144" outlineLevel="3" x14ac:dyDescent="0.25"/>
    <row r="145" outlineLevel="3" x14ac:dyDescent="0.25"/>
    <row r="147" outlineLevel="1" x14ac:dyDescent="0.25"/>
    <row r="148" outlineLevel="2" x14ac:dyDescent="0.25"/>
    <row r="149" outlineLevel="3" x14ac:dyDescent="0.25"/>
    <row r="150" outlineLevel="3" x14ac:dyDescent="0.25"/>
    <row r="151" outlineLevel="2" x14ac:dyDescent="0.25"/>
    <row r="152" outlineLevel="3" x14ac:dyDescent="0.25"/>
    <row r="153" outlineLevel="3" x14ac:dyDescent="0.25"/>
    <row r="154" outlineLevel="3" x14ac:dyDescent="0.25"/>
    <row r="155" outlineLevel="3" x14ac:dyDescent="0.25"/>
    <row r="156" outlineLevel="3" x14ac:dyDescent="0.25"/>
    <row r="157" outlineLevel="1" x14ac:dyDescent="0.25"/>
    <row r="158" outlineLevel="2" x14ac:dyDescent="0.25"/>
    <row r="159" outlineLevel="3" x14ac:dyDescent="0.25"/>
    <row r="160" outlineLevel="2" x14ac:dyDescent="0.25"/>
    <row r="161" outlineLevel="3" x14ac:dyDescent="0.25"/>
    <row r="162" outlineLevel="2" x14ac:dyDescent="0.25"/>
    <row r="163" outlineLevel="3" x14ac:dyDescent="0.25"/>
    <row r="165" outlineLevel="1" x14ac:dyDescent="0.25"/>
    <row r="166" outlineLevel="2" x14ac:dyDescent="0.25"/>
    <row r="167" outlineLevel="3" x14ac:dyDescent="0.25"/>
    <row r="168" outlineLevel="1" x14ac:dyDescent="0.25"/>
    <row r="169" outlineLevel="2" x14ac:dyDescent="0.25"/>
    <row r="170" outlineLevel="3" x14ac:dyDescent="0.25"/>
    <row r="171" outlineLevel="2" x14ac:dyDescent="0.25"/>
    <row r="172" outlineLevel="3" x14ac:dyDescent="0.25"/>
    <row r="173" outlineLevel="1" x14ac:dyDescent="0.25"/>
    <row r="174" outlineLevel="2" x14ac:dyDescent="0.25"/>
    <row r="175" outlineLevel="3" x14ac:dyDescent="0.25"/>
    <row r="176" outlineLevel="2" x14ac:dyDescent="0.25"/>
    <row r="177" outlineLevel="3" x14ac:dyDescent="0.25"/>
    <row r="178" outlineLevel="2" x14ac:dyDescent="0.25"/>
    <row r="179" outlineLevel="3" x14ac:dyDescent="0.25"/>
    <row r="180" outlineLevel="2" x14ac:dyDescent="0.25"/>
    <row r="181" outlineLevel="3" x14ac:dyDescent="0.25"/>
    <row r="182" outlineLevel="2" x14ac:dyDescent="0.25"/>
    <row r="183" outlineLevel="3" x14ac:dyDescent="0.25"/>
    <row r="184" outlineLevel="2" x14ac:dyDescent="0.25"/>
    <row r="185" outlineLevel="3" x14ac:dyDescent="0.25"/>
    <row r="186" outlineLevel="2" x14ac:dyDescent="0.25"/>
    <row r="187" outlineLevel="3" x14ac:dyDescent="0.25"/>
    <row r="188" outlineLevel="1" x14ac:dyDescent="0.25"/>
    <row r="189" outlineLevel="2" x14ac:dyDescent="0.25"/>
    <row r="190" outlineLevel="3" x14ac:dyDescent="0.25"/>
    <row r="191" outlineLevel="2" x14ac:dyDescent="0.25"/>
    <row r="192" outlineLevel="3" x14ac:dyDescent="0.25"/>
    <row r="193" outlineLevel="2" x14ac:dyDescent="0.25"/>
    <row r="194" outlineLevel="3" x14ac:dyDescent="0.25"/>
    <row r="195" outlineLevel="2" x14ac:dyDescent="0.25"/>
    <row r="196" outlineLevel="3" x14ac:dyDescent="0.25"/>
    <row r="197" outlineLevel="2" x14ac:dyDescent="0.25"/>
    <row r="198" outlineLevel="3" x14ac:dyDescent="0.25"/>
    <row r="200" outlineLevel="1" x14ac:dyDescent="0.25"/>
    <row r="201" outlineLevel="2" x14ac:dyDescent="0.25"/>
    <row r="202" outlineLevel="3" x14ac:dyDescent="0.25"/>
    <row r="203" outlineLevel="3" x14ac:dyDescent="0.25"/>
    <row r="204" outlineLevel="2" x14ac:dyDescent="0.25"/>
    <row r="205" outlineLevel="3" x14ac:dyDescent="0.25"/>
    <row r="206" outlineLevel="3" x14ac:dyDescent="0.25"/>
    <row r="207" outlineLevel="2" x14ac:dyDescent="0.25"/>
    <row r="208" outlineLevel="3" x14ac:dyDescent="0.25"/>
    <row r="209" outlineLevel="3" x14ac:dyDescent="0.25"/>
    <row r="210" outlineLevel="2" x14ac:dyDescent="0.25"/>
    <row r="211" outlineLevel="3" x14ac:dyDescent="0.25"/>
    <row r="212" outlineLevel="2" x14ac:dyDescent="0.25"/>
    <row r="213" outlineLevel="3" x14ac:dyDescent="0.25"/>
    <row r="214" outlineLevel="1" x14ac:dyDescent="0.25"/>
    <row r="215" outlineLevel="2" x14ac:dyDescent="0.25"/>
    <row r="216" outlineLevel="3" x14ac:dyDescent="0.25"/>
    <row r="217" outlineLevel="3" x14ac:dyDescent="0.25"/>
    <row r="218" outlineLevel="3" x14ac:dyDescent="0.25"/>
    <row r="219" outlineLevel="2" x14ac:dyDescent="0.25"/>
    <row r="220" outlineLevel="3" x14ac:dyDescent="0.25"/>
    <row r="221" outlineLevel="3" x14ac:dyDescent="0.25"/>
    <row r="222" outlineLevel="2" x14ac:dyDescent="0.25"/>
    <row r="223" outlineLevel="3" x14ac:dyDescent="0.25"/>
    <row r="224" outlineLevel="2" x14ac:dyDescent="0.25"/>
    <row r="225" outlineLevel="3" x14ac:dyDescent="0.25"/>
    <row r="226" outlineLevel="2" x14ac:dyDescent="0.25"/>
    <row r="227" outlineLevel="3" x14ac:dyDescent="0.25"/>
    <row r="228" outlineLevel="2" x14ac:dyDescent="0.25"/>
    <row r="229" outlineLevel="3" x14ac:dyDescent="0.25"/>
    <row r="230" outlineLevel="3" x14ac:dyDescent="0.25"/>
    <row r="231" outlineLevel="3" x14ac:dyDescent="0.25"/>
    <row r="232" outlineLevel="2" x14ac:dyDescent="0.25"/>
    <row r="233" outlineLevel="3" x14ac:dyDescent="0.25"/>
    <row r="234" outlineLevel="2" x14ac:dyDescent="0.25"/>
    <row r="235" outlineLevel="3" x14ac:dyDescent="0.25"/>
    <row r="236" outlineLevel="3" x14ac:dyDescent="0.25"/>
    <row r="237" outlineLevel="3" x14ac:dyDescent="0.25"/>
    <row r="238" outlineLevel="2" x14ac:dyDescent="0.25"/>
    <row r="239" outlineLevel="3" x14ac:dyDescent="0.25"/>
    <row r="240" outlineLevel="2" x14ac:dyDescent="0.25"/>
    <row r="241" outlineLevel="3" x14ac:dyDescent="0.25"/>
    <row r="242" outlineLevel="1" x14ac:dyDescent="0.25"/>
    <row r="243" outlineLevel="2" x14ac:dyDescent="0.25"/>
    <row r="244" outlineLevel="3" x14ac:dyDescent="0.25"/>
    <row r="245" outlineLevel="1" x14ac:dyDescent="0.25"/>
    <row r="246" outlineLevel="2" x14ac:dyDescent="0.25"/>
    <row r="247" outlineLevel="3" x14ac:dyDescent="0.25"/>
    <row r="248" outlineLevel="3" x14ac:dyDescent="0.25"/>
    <row r="249" outlineLevel="3" x14ac:dyDescent="0.25"/>
    <row r="250" outlineLevel="3" x14ac:dyDescent="0.25"/>
    <row r="251" outlineLevel="3" x14ac:dyDescent="0.25"/>
    <row r="252" outlineLevel="3" x14ac:dyDescent="0.25"/>
    <row r="253" outlineLevel="3" x14ac:dyDescent="0.25"/>
    <row r="254" outlineLevel="3" x14ac:dyDescent="0.25"/>
    <row r="255" outlineLevel="3" x14ac:dyDescent="0.25"/>
    <row r="257" outlineLevel="1" x14ac:dyDescent="0.25"/>
    <row r="258" outlineLevel="2" x14ac:dyDescent="0.25"/>
    <row r="259" outlineLevel="3" x14ac:dyDescent="0.25"/>
    <row r="260" outlineLevel="3" x14ac:dyDescent="0.25"/>
    <row r="261" outlineLevel="2" x14ac:dyDescent="0.25"/>
    <row r="262" outlineLevel="3" x14ac:dyDescent="0.25"/>
    <row r="263" outlineLevel="2" x14ac:dyDescent="0.25"/>
    <row r="264" outlineLevel="3" x14ac:dyDescent="0.25"/>
    <row r="265" outlineLevel="2" x14ac:dyDescent="0.25"/>
    <row r="266" outlineLevel="3" x14ac:dyDescent="0.25"/>
    <row r="267" outlineLevel="3" x14ac:dyDescent="0.25"/>
    <row r="268" outlineLevel="3" x14ac:dyDescent="0.25"/>
    <row r="270" outlineLevel="1" x14ac:dyDescent="0.25"/>
    <row r="271" outlineLevel="2" x14ac:dyDescent="0.25"/>
    <row r="272" outlineLevel="3" x14ac:dyDescent="0.25"/>
    <row r="273" outlineLevel="3" x14ac:dyDescent="0.25"/>
    <row r="274" outlineLevel="2" x14ac:dyDescent="0.25"/>
    <row r="275" outlineLevel="3" x14ac:dyDescent="0.25"/>
    <row r="276" outlineLevel="2" x14ac:dyDescent="0.25"/>
    <row r="277" outlineLevel="3" x14ac:dyDescent="0.25"/>
    <row r="278" outlineLevel="2" x14ac:dyDescent="0.25"/>
    <row r="279" outlineLevel="3" x14ac:dyDescent="0.25"/>
    <row r="280" outlineLevel="1" x14ac:dyDescent="0.25"/>
    <row r="281" outlineLevel="2" x14ac:dyDescent="0.25"/>
    <row r="282" outlineLevel="3" x14ac:dyDescent="0.25"/>
    <row r="283" outlineLevel="3" x14ac:dyDescent="0.25"/>
    <row r="284" outlineLevel="2" x14ac:dyDescent="0.25"/>
    <row r="285" outlineLevel="3" x14ac:dyDescent="0.25"/>
    <row r="286" outlineLevel="2" x14ac:dyDescent="0.25"/>
    <row r="287" outlineLevel="3" x14ac:dyDescent="0.25"/>
    <row r="288" outlineLevel="2" x14ac:dyDescent="0.25"/>
    <row r="289" outlineLevel="3" x14ac:dyDescent="0.25"/>
    <row r="290" outlineLevel="3" x14ac:dyDescent="0.25"/>
    <row r="291" outlineLevel="2" x14ac:dyDescent="0.25"/>
    <row r="292" outlineLevel="3" x14ac:dyDescent="0.25"/>
    <row r="293" outlineLevel="3" x14ac:dyDescent="0.25"/>
    <row r="294" outlineLevel="2" x14ac:dyDescent="0.25"/>
    <row r="295" outlineLevel="3" x14ac:dyDescent="0.25"/>
    <row r="296" outlineLevel="3" x14ac:dyDescent="0.25"/>
    <row r="297" outlineLevel="2" x14ac:dyDescent="0.25"/>
    <row r="298" outlineLevel="3" x14ac:dyDescent="0.25"/>
    <row r="299" outlineLevel="3" x14ac:dyDescent="0.25"/>
    <row r="300" outlineLevel="2" x14ac:dyDescent="0.25"/>
    <row r="301" outlineLevel="3" x14ac:dyDescent="0.25"/>
    <row r="302" outlineLevel="2" x14ac:dyDescent="0.25"/>
    <row r="303" outlineLevel="3" x14ac:dyDescent="0.25"/>
    <row r="304" outlineLevel="3" x14ac:dyDescent="0.25"/>
    <row r="305" outlineLevel="2" x14ac:dyDescent="0.25"/>
    <row r="306" outlineLevel="3" x14ac:dyDescent="0.25"/>
    <row r="307" outlineLevel="2" x14ac:dyDescent="0.25"/>
    <row r="308" outlineLevel="3" x14ac:dyDescent="0.25"/>
    <row r="309" outlineLevel="2" x14ac:dyDescent="0.25"/>
    <row r="310" outlineLevel="3" x14ac:dyDescent="0.25"/>
    <row r="311" outlineLevel="3" x14ac:dyDescent="0.25"/>
    <row r="312" outlineLevel="3" x14ac:dyDescent="0.25"/>
    <row r="313" outlineLevel="3" x14ac:dyDescent="0.25"/>
    <row r="314" outlineLevel="3" x14ac:dyDescent="0.25"/>
    <row r="315" outlineLevel="3" x14ac:dyDescent="0.25"/>
    <row r="316" outlineLevel="3" x14ac:dyDescent="0.25"/>
    <row r="317" outlineLevel="3" x14ac:dyDescent="0.25"/>
    <row r="318" outlineLevel="2" x14ac:dyDescent="0.25"/>
    <row r="319" outlineLevel="3" x14ac:dyDescent="0.25"/>
    <row r="320" outlineLevel="2" x14ac:dyDescent="0.25"/>
    <row r="321" outlineLevel="3" x14ac:dyDescent="0.25"/>
    <row r="322" outlineLevel="3" x14ac:dyDescent="0.25"/>
    <row r="323" outlineLevel="2" x14ac:dyDescent="0.25"/>
    <row r="324" outlineLevel="3" x14ac:dyDescent="0.25"/>
    <row r="325" outlineLevel="2" x14ac:dyDescent="0.25"/>
    <row r="326" outlineLevel="3" x14ac:dyDescent="0.25"/>
    <row r="327" outlineLevel="2" x14ac:dyDescent="0.25"/>
    <row r="328" outlineLevel="3" x14ac:dyDescent="0.25"/>
    <row r="329" outlineLevel="2" x14ac:dyDescent="0.25"/>
    <row r="330" outlineLevel="3" x14ac:dyDescent="0.25"/>
    <row r="331" outlineLevel="3" x14ac:dyDescent="0.25"/>
    <row r="332" outlineLevel="2" x14ac:dyDescent="0.25"/>
    <row r="333" outlineLevel="3" x14ac:dyDescent="0.25"/>
    <row r="334" outlineLevel="3" x14ac:dyDescent="0.25"/>
    <row r="335" outlineLevel="2" x14ac:dyDescent="0.25"/>
    <row r="336" outlineLevel="3" x14ac:dyDescent="0.25"/>
    <row r="337" outlineLevel="3" x14ac:dyDescent="0.25"/>
    <row r="338" outlineLevel="3" x14ac:dyDescent="0.25"/>
    <row r="339" outlineLevel="2" x14ac:dyDescent="0.25"/>
    <row r="340" outlineLevel="3" x14ac:dyDescent="0.25"/>
    <row r="341" outlineLevel="2" x14ac:dyDescent="0.25"/>
    <row r="342" outlineLevel="3" x14ac:dyDescent="0.25"/>
    <row r="343" outlineLevel="2" x14ac:dyDescent="0.25"/>
    <row r="344" outlineLevel="3" x14ac:dyDescent="0.25"/>
    <row r="345" outlineLevel="3" x14ac:dyDescent="0.25"/>
    <row r="346" outlineLevel="3" x14ac:dyDescent="0.25"/>
    <row r="347" outlineLevel="3" x14ac:dyDescent="0.25"/>
    <row r="348" outlineLevel="2" x14ac:dyDescent="0.25"/>
    <row r="349" outlineLevel="3" x14ac:dyDescent="0.25"/>
    <row r="350" outlineLevel="2" x14ac:dyDescent="0.25"/>
    <row r="351" outlineLevel="3" x14ac:dyDescent="0.25"/>
    <row r="352" outlineLevel="1" x14ac:dyDescent="0.25"/>
    <row r="353" outlineLevel="2" x14ac:dyDescent="0.25"/>
    <row r="354" outlineLevel="3" x14ac:dyDescent="0.25"/>
    <row r="355" outlineLevel="1" x14ac:dyDescent="0.25"/>
    <row r="356" outlineLevel="2" x14ac:dyDescent="0.25"/>
    <row r="357" outlineLevel="3" x14ac:dyDescent="0.25"/>
    <row r="358" outlineLevel="2" x14ac:dyDescent="0.25"/>
    <row r="359" outlineLevel="3" x14ac:dyDescent="0.25"/>
    <row r="360" outlineLevel="2" x14ac:dyDescent="0.25"/>
    <row r="361" outlineLevel="3" x14ac:dyDescent="0.25"/>
    <row r="362" outlineLevel="2" x14ac:dyDescent="0.25"/>
    <row r="363" outlineLevel="3" x14ac:dyDescent="0.25"/>
    <row r="364" outlineLevel="3" x14ac:dyDescent="0.25"/>
    <row r="365" outlineLevel="2" x14ac:dyDescent="0.25"/>
    <row r="366" outlineLevel="3" x14ac:dyDescent="0.25"/>
    <row r="367" outlineLevel="2" x14ac:dyDescent="0.25"/>
    <row r="368" outlineLevel="3" x14ac:dyDescent="0.25"/>
    <row r="369" outlineLevel="2" x14ac:dyDescent="0.25"/>
    <row r="370" outlineLevel="3" x14ac:dyDescent="0.25"/>
    <row r="371" outlineLevel="3" x14ac:dyDescent="0.25"/>
    <row r="372" outlineLevel="1" x14ac:dyDescent="0.25"/>
    <row r="373" outlineLevel="2" x14ac:dyDescent="0.25"/>
    <row r="374" outlineLevel="3" x14ac:dyDescent="0.25"/>
    <row r="375" outlineLevel="3" x14ac:dyDescent="0.25"/>
    <row r="376" outlineLevel="2" x14ac:dyDescent="0.25"/>
    <row r="377" outlineLevel="3" x14ac:dyDescent="0.25"/>
    <row r="378" outlineLevel="3" x14ac:dyDescent="0.25"/>
    <row r="379" outlineLevel="2" x14ac:dyDescent="0.25"/>
    <row r="380" outlineLevel="3" x14ac:dyDescent="0.25"/>
    <row r="381" outlineLevel="3" x14ac:dyDescent="0.25"/>
    <row r="382" outlineLevel="3" x14ac:dyDescent="0.25"/>
    <row r="383" outlineLevel="3" x14ac:dyDescent="0.25"/>
    <row r="384" outlineLevel="3" x14ac:dyDescent="0.25"/>
    <row r="385" outlineLevel="3" x14ac:dyDescent="0.25"/>
    <row r="386" outlineLevel="2" x14ac:dyDescent="0.25"/>
    <row r="387" outlineLevel="3" x14ac:dyDescent="0.25"/>
    <row r="388" outlineLevel="3" x14ac:dyDescent="0.25"/>
    <row r="389" outlineLevel="2" x14ac:dyDescent="0.25"/>
    <row r="390" outlineLevel="3" x14ac:dyDescent="0.25"/>
    <row r="391" outlineLevel="2" x14ac:dyDescent="0.25"/>
    <row r="392" outlineLevel="3" x14ac:dyDescent="0.25"/>
    <row r="393" outlineLevel="3" x14ac:dyDescent="0.25"/>
    <row r="394" outlineLevel="3" x14ac:dyDescent="0.25"/>
    <row r="395" outlineLevel="3" x14ac:dyDescent="0.25"/>
    <row r="396" outlineLevel="2" x14ac:dyDescent="0.25"/>
    <row r="397" outlineLevel="3" x14ac:dyDescent="0.25"/>
    <row r="398" outlineLevel="3" x14ac:dyDescent="0.25"/>
    <row r="399" outlineLevel="3" x14ac:dyDescent="0.25"/>
    <row r="400" outlineLevel="3" x14ac:dyDescent="0.25"/>
    <row r="401" outlineLevel="2" x14ac:dyDescent="0.25"/>
    <row r="402" outlineLevel="3" x14ac:dyDescent="0.25"/>
    <row r="403" outlineLevel="3" x14ac:dyDescent="0.25"/>
    <row r="404" outlineLevel="3" x14ac:dyDescent="0.25"/>
    <row r="405" outlineLevel="3" x14ac:dyDescent="0.25"/>
    <row r="406" outlineLevel="2" x14ac:dyDescent="0.25"/>
    <row r="407" outlineLevel="3" x14ac:dyDescent="0.25"/>
    <row r="408" outlineLevel="3" x14ac:dyDescent="0.25"/>
    <row r="409" outlineLevel="3" x14ac:dyDescent="0.25"/>
    <row r="410" outlineLevel="3" x14ac:dyDescent="0.25"/>
    <row r="411" outlineLevel="3" x14ac:dyDescent="0.25"/>
    <row r="412" outlineLevel="3" x14ac:dyDescent="0.25"/>
    <row r="413" outlineLevel="3" x14ac:dyDescent="0.25"/>
    <row r="414" outlineLevel="3" x14ac:dyDescent="0.25"/>
    <row r="415" outlineLevel="3" x14ac:dyDescent="0.25"/>
    <row r="416" outlineLevel="3" x14ac:dyDescent="0.25"/>
    <row r="417" outlineLevel="3" x14ac:dyDescent="0.25"/>
    <row r="419" outlineLevel="1" x14ac:dyDescent="0.25"/>
    <row r="420" outlineLevel="2" x14ac:dyDescent="0.25"/>
    <row r="421" outlineLevel="3" x14ac:dyDescent="0.25"/>
    <row r="422" outlineLevel="2" x14ac:dyDescent="0.25"/>
    <row r="423" outlineLevel="3" x14ac:dyDescent="0.25"/>
    <row r="424" outlineLevel="3" x14ac:dyDescent="0.25"/>
    <row r="425" outlineLevel="2" x14ac:dyDescent="0.25"/>
    <row r="426" outlineLevel="3" x14ac:dyDescent="0.25"/>
    <row r="427" outlineLevel="2" x14ac:dyDescent="0.25"/>
    <row r="428" outlineLevel="3" x14ac:dyDescent="0.25"/>
    <row r="429" outlineLevel="2" x14ac:dyDescent="0.25"/>
    <row r="430" outlineLevel="3" x14ac:dyDescent="0.25"/>
    <row r="431" outlineLevel="3" x14ac:dyDescent="0.25"/>
    <row r="432" outlineLevel="3" x14ac:dyDescent="0.25"/>
    <row r="433" outlineLevel="3" x14ac:dyDescent="0.25"/>
    <row r="434" outlineLevel="3" x14ac:dyDescent="0.25"/>
    <row r="435" outlineLevel="3" x14ac:dyDescent="0.25"/>
    <row r="436" outlineLevel="3" x14ac:dyDescent="0.25"/>
    <row r="437" outlineLevel="3" x14ac:dyDescent="0.25"/>
    <row r="438" outlineLevel="3" x14ac:dyDescent="0.25"/>
    <row r="439" outlineLevel="2" x14ac:dyDescent="0.25"/>
    <row r="440" outlineLevel="3" x14ac:dyDescent="0.25"/>
    <row r="441" outlineLevel="2" x14ac:dyDescent="0.25"/>
    <row r="442" outlineLevel="3" x14ac:dyDescent="0.25"/>
    <row r="443" outlineLevel="3" x14ac:dyDescent="0.25"/>
    <row r="444" outlineLevel="2" x14ac:dyDescent="0.25"/>
    <row r="445" outlineLevel="3" x14ac:dyDescent="0.25"/>
    <row r="446" outlineLevel="2" x14ac:dyDescent="0.25"/>
    <row r="447" outlineLevel="3" x14ac:dyDescent="0.25"/>
    <row r="448" outlineLevel="2" x14ac:dyDescent="0.25"/>
    <row r="449" outlineLevel="3" x14ac:dyDescent="0.25"/>
    <row r="450" outlineLevel="3" x14ac:dyDescent="0.25"/>
    <row r="451" outlineLevel="2" x14ac:dyDescent="0.25"/>
    <row r="452" outlineLevel="3" x14ac:dyDescent="0.25"/>
    <row r="453" outlineLevel="3" x14ac:dyDescent="0.25"/>
    <row r="454" outlineLevel="3" x14ac:dyDescent="0.25"/>
    <row r="455" outlineLevel="2" x14ac:dyDescent="0.25"/>
    <row r="456" outlineLevel="3" x14ac:dyDescent="0.25"/>
    <row r="457" outlineLevel="2" x14ac:dyDescent="0.25"/>
    <row r="458" outlineLevel="3" x14ac:dyDescent="0.25"/>
    <row r="459" outlineLevel="2" x14ac:dyDescent="0.25"/>
    <row r="460" outlineLevel="3" x14ac:dyDescent="0.25"/>
    <row r="461" outlineLevel="2" x14ac:dyDescent="0.25"/>
    <row r="462" outlineLevel="3" x14ac:dyDescent="0.25"/>
    <row r="463" outlineLevel="3" x14ac:dyDescent="0.25"/>
    <row r="464" outlineLevel="2" x14ac:dyDescent="0.25"/>
    <row r="465" outlineLevel="3" x14ac:dyDescent="0.25"/>
    <row r="466" outlineLevel="1" x14ac:dyDescent="0.25"/>
    <row r="467" outlineLevel="2" x14ac:dyDescent="0.25"/>
    <row r="468" outlineLevel="3" x14ac:dyDescent="0.25"/>
    <row r="469" outlineLevel="2" x14ac:dyDescent="0.25"/>
    <row r="470" outlineLevel="3" x14ac:dyDescent="0.25"/>
    <row r="471" outlineLevel="3" x14ac:dyDescent="0.25"/>
    <row r="472" outlineLevel="3" x14ac:dyDescent="0.25"/>
    <row r="473" outlineLevel="2" x14ac:dyDescent="0.25"/>
    <row r="474" outlineLevel="3" x14ac:dyDescent="0.25"/>
    <row r="475" outlineLevel="3" x14ac:dyDescent="0.25"/>
    <row r="476" outlineLevel="3" x14ac:dyDescent="0.25"/>
    <row r="477" outlineLevel="3" x14ac:dyDescent="0.25"/>
    <row r="478" outlineLevel="2" x14ac:dyDescent="0.25"/>
    <row r="479" outlineLevel="3" x14ac:dyDescent="0.25"/>
    <row r="480" outlineLevel="3" x14ac:dyDescent="0.25"/>
    <row r="481" outlineLevel="3" x14ac:dyDescent="0.25"/>
    <row r="482" outlineLevel="3" x14ac:dyDescent="0.25"/>
    <row r="483" outlineLevel="3" x14ac:dyDescent="0.25"/>
    <row r="484" outlineLevel="3" x14ac:dyDescent="0.25"/>
    <row r="486" outlineLevel="1" x14ac:dyDescent="0.25"/>
    <row r="487" outlineLevel="2" x14ac:dyDescent="0.25"/>
    <row r="488" outlineLevel="3" x14ac:dyDescent="0.25"/>
    <row r="489" outlineLevel="2" x14ac:dyDescent="0.25"/>
    <row r="490" outlineLevel="3" x14ac:dyDescent="0.25"/>
    <row r="491" outlineLevel="1" x14ac:dyDescent="0.25"/>
    <row r="492" outlineLevel="2" x14ac:dyDescent="0.25"/>
    <row r="493" outlineLevel="3" x14ac:dyDescent="0.25"/>
    <row r="494" outlineLevel="2" x14ac:dyDescent="0.25"/>
    <row r="495" outlineLevel="3" x14ac:dyDescent="0.25"/>
    <row r="496" outlineLevel="2" x14ac:dyDescent="0.25"/>
    <row r="497" outlineLevel="3" x14ac:dyDescent="0.25"/>
    <row r="498" outlineLevel="2" x14ac:dyDescent="0.25"/>
    <row r="499" outlineLevel="3" x14ac:dyDescent="0.25"/>
    <row r="500" outlineLevel="3" x14ac:dyDescent="0.25"/>
    <row r="501" outlineLevel="2" x14ac:dyDescent="0.25"/>
    <row r="502" outlineLevel="3" x14ac:dyDescent="0.25"/>
    <row r="503" outlineLevel="2" x14ac:dyDescent="0.25"/>
    <row r="504" outlineLevel="3" x14ac:dyDescent="0.25"/>
    <row r="505" outlineLevel="2" x14ac:dyDescent="0.25"/>
    <row r="506" outlineLevel="3" x14ac:dyDescent="0.25"/>
    <row r="507" outlineLevel="3" x14ac:dyDescent="0.25"/>
    <row r="508" outlineLevel="3" x14ac:dyDescent="0.25"/>
    <row r="509" outlineLevel="2" x14ac:dyDescent="0.25"/>
    <row r="510" outlineLevel="3" x14ac:dyDescent="0.25"/>
    <row r="511" outlineLevel="2" x14ac:dyDescent="0.25"/>
    <row r="512" outlineLevel="3" x14ac:dyDescent="0.25"/>
    <row r="513" outlineLevel="2" x14ac:dyDescent="0.25"/>
    <row r="514" outlineLevel="3" x14ac:dyDescent="0.25"/>
    <row r="515" outlineLevel="2" x14ac:dyDescent="0.25"/>
    <row r="516" outlineLevel="3" x14ac:dyDescent="0.25"/>
    <row r="517" outlineLevel="2" x14ac:dyDescent="0.25"/>
    <row r="518" outlineLevel="3" x14ac:dyDescent="0.25"/>
    <row r="519" outlineLevel="2" x14ac:dyDescent="0.25"/>
    <row r="520" outlineLevel="3" x14ac:dyDescent="0.25"/>
    <row r="521" outlineLevel="1" x14ac:dyDescent="0.25"/>
    <row r="522" outlineLevel="2" x14ac:dyDescent="0.25"/>
    <row r="523" outlineLevel="3" x14ac:dyDescent="0.25"/>
    <row r="524" outlineLevel="3" x14ac:dyDescent="0.25"/>
    <row r="525" outlineLevel="2" x14ac:dyDescent="0.25"/>
    <row r="526" outlineLevel="3" x14ac:dyDescent="0.25"/>
    <row r="527" outlineLevel="2" x14ac:dyDescent="0.25"/>
    <row r="528" outlineLevel="3" x14ac:dyDescent="0.25"/>
    <row r="530" outlineLevel="1" x14ac:dyDescent="0.25"/>
    <row r="531" outlineLevel="2" x14ac:dyDescent="0.25"/>
    <row r="532" outlineLevel="3" x14ac:dyDescent="0.25"/>
    <row r="533" outlineLevel="2" x14ac:dyDescent="0.25"/>
    <row r="534" outlineLevel="3" x14ac:dyDescent="0.25"/>
    <row r="535" outlineLevel="3" x14ac:dyDescent="0.25"/>
    <row r="536" outlineLevel="2" x14ac:dyDescent="0.25"/>
    <row r="537" outlineLevel="3" x14ac:dyDescent="0.25"/>
    <row r="538" outlineLevel="2" x14ac:dyDescent="0.25"/>
    <row r="539" outlineLevel="3" x14ac:dyDescent="0.25"/>
    <row r="540" outlineLevel="2" x14ac:dyDescent="0.25"/>
    <row r="541" outlineLevel="3" x14ac:dyDescent="0.25"/>
    <row r="542" outlineLevel="2" x14ac:dyDescent="0.25"/>
    <row r="543" outlineLevel="3" x14ac:dyDescent="0.25"/>
    <row r="544" outlineLevel="2" x14ac:dyDescent="0.25"/>
    <row r="545" outlineLevel="3" x14ac:dyDescent="0.25"/>
    <row r="546" outlineLevel="2" x14ac:dyDescent="0.25"/>
    <row r="547" outlineLevel="3" x14ac:dyDescent="0.25"/>
    <row r="549" outlineLevel="1" x14ac:dyDescent="0.25"/>
    <row r="550" outlineLevel="2" x14ac:dyDescent="0.25"/>
    <row r="551" outlineLevel="3" x14ac:dyDescent="0.25"/>
    <row r="553" outlineLevel="1" x14ac:dyDescent="0.25"/>
    <row r="554" outlineLevel="2" x14ac:dyDescent="0.25"/>
    <row r="555" outlineLevel="3" x14ac:dyDescent="0.25"/>
    <row r="556" outlineLevel="2" x14ac:dyDescent="0.25"/>
    <row r="557" outlineLevel="3" x14ac:dyDescent="0.25"/>
    <row r="558" outlineLevel="1" x14ac:dyDescent="0.25"/>
    <row r="559" outlineLevel="2" x14ac:dyDescent="0.25"/>
    <row r="560" outlineLevel="3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ведомств.</vt:lpstr>
      <vt:lpstr>прогр.</vt:lpstr>
      <vt:lpstr>функ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2017-04-28T03:08:41Z</cp:lastPrinted>
  <dcterms:created xsi:type="dcterms:W3CDTF">2015-09-07T02:01:35Z</dcterms:created>
  <dcterms:modified xsi:type="dcterms:W3CDTF">2017-05-10T02:06:54Z</dcterms:modified>
</cp:coreProperties>
</file>