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9" i="1" l="1"/>
  <c r="G69" i="1" s="1"/>
  <c r="C69" i="1"/>
  <c r="F67" i="1"/>
  <c r="C67" i="1"/>
  <c r="C66" i="1"/>
  <c r="F64" i="1"/>
  <c r="E64" i="1"/>
  <c r="D64" i="1"/>
  <c r="G64" i="1" s="1"/>
  <c r="F63" i="1"/>
  <c r="E63" i="1"/>
  <c r="E57" i="1" s="1"/>
  <c r="E56" i="1" s="1"/>
  <c r="D63" i="1"/>
  <c r="G63" i="1" s="1"/>
  <c r="C63" i="1"/>
  <c r="C57" i="1" s="1"/>
  <c r="C56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D57" i="1"/>
  <c r="G57" i="1" s="1"/>
  <c r="F55" i="1"/>
  <c r="E55" i="1"/>
  <c r="D55" i="1"/>
  <c r="G55" i="1" s="1"/>
  <c r="C55" i="1"/>
  <c r="F54" i="1"/>
  <c r="E54" i="1"/>
  <c r="D54" i="1"/>
  <c r="G54" i="1" s="1"/>
  <c r="C54" i="1"/>
  <c r="F53" i="1"/>
  <c r="F51" i="1" s="1"/>
  <c r="E53" i="1"/>
  <c r="D53" i="1"/>
  <c r="G53" i="1" s="1"/>
  <c r="C53" i="1"/>
  <c r="F52" i="1"/>
  <c r="E52" i="1"/>
  <c r="E51" i="1" s="1"/>
  <c r="D52" i="1"/>
  <c r="C52" i="1"/>
  <c r="C51" i="1" s="1"/>
  <c r="D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F46" i="1" s="1"/>
  <c r="F69" i="1" s="1"/>
  <c r="E47" i="1"/>
  <c r="D47" i="1"/>
  <c r="G47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F41" i="1" s="1"/>
  <c r="E43" i="1"/>
  <c r="D43" i="1"/>
  <c r="G43" i="1" s="1"/>
  <c r="C43" i="1"/>
  <c r="F42" i="1"/>
  <c r="E42" i="1"/>
  <c r="E41" i="1" s="1"/>
  <c r="D42" i="1"/>
  <c r="C42" i="1"/>
  <c r="C41" i="1" s="1"/>
  <c r="D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E33" i="1" s="1"/>
  <c r="D34" i="1"/>
  <c r="G34" i="1" s="1"/>
  <c r="C34" i="1"/>
  <c r="C33" i="1" s="1"/>
  <c r="F33" i="1"/>
  <c r="G32" i="1"/>
  <c r="F32" i="1"/>
  <c r="E32" i="1"/>
  <c r="D32" i="1"/>
  <c r="G31" i="1"/>
  <c r="F31" i="1"/>
  <c r="E31" i="1"/>
  <c r="D31" i="1"/>
  <c r="F30" i="1"/>
  <c r="E30" i="1"/>
  <c r="D30" i="1"/>
  <c r="C30" i="1"/>
  <c r="G30" i="1" s="1"/>
  <c r="F29" i="1"/>
  <c r="F28" i="1" s="1"/>
  <c r="F27" i="1" s="1"/>
  <c r="F68" i="1" s="1"/>
  <c r="E29" i="1"/>
  <c r="D29" i="1"/>
  <c r="G29" i="1" s="1"/>
  <c r="C29" i="1"/>
  <c r="C28" i="1" s="1"/>
  <c r="C27" i="1" s="1"/>
  <c r="C68" i="1" s="1"/>
  <c r="E28" i="1"/>
  <c r="E27" i="1" s="1"/>
  <c r="E68" i="1" s="1"/>
  <c r="G26" i="1"/>
  <c r="F26" i="1"/>
  <c r="E26" i="1"/>
  <c r="D26" i="1"/>
  <c r="G25" i="1"/>
  <c r="F25" i="1"/>
  <c r="E25" i="1"/>
  <c r="D25" i="1"/>
  <c r="F24" i="1"/>
  <c r="E24" i="1"/>
  <c r="E23" i="1" s="1"/>
  <c r="D24" i="1"/>
  <c r="C24" i="1"/>
  <c r="C23" i="1" s="1"/>
  <c r="F23" i="1"/>
  <c r="D23" i="1"/>
  <c r="G23" i="1" s="1"/>
  <c r="F22" i="1"/>
  <c r="E22" i="1"/>
  <c r="D22" i="1"/>
  <c r="G22" i="1" s="1"/>
  <c r="F21" i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E14" i="1" s="1"/>
  <c r="E13" i="1" s="1"/>
  <c r="D15" i="1"/>
  <c r="C15" i="1"/>
  <c r="C14" i="1" s="1"/>
  <c r="C13" i="1" s="1"/>
  <c r="D14" i="1"/>
  <c r="G14" i="1" s="1"/>
  <c r="F12" i="1"/>
  <c r="F66" i="1" s="1"/>
  <c r="E12" i="1"/>
  <c r="E66" i="1" s="1"/>
  <c r="D12" i="1"/>
  <c r="D66" i="1" s="1"/>
  <c r="G66" i="1" s="1"/>
  <c r="G11" i="1"/>
  <c r="G41" i="1" l="1"/>
  <c r="C10" i="1"/>
  <c r="C65" i="1" s="1"/>
  <c r="G51" i="1"/>
  <c r="G42" i="1"/>
  <c r="G12" i="1"/>
  <c r="D56" i="1"/>
  <c r="G56" i="1" s="1"/>
  <c r="G15" i="1"/>
  <c r="G52" i="1"/>
  <c r="E10" i="1"/>
  <c r="E65" i="1" s="1"/>
  <c r="G21" i="1"/>
  <c r="D33" i="1"/>
  <c r="G33" i="1" s="1"/>
  <c r="G24" i="1"/>
  <c r="F10" i="1"/>
  <c r="F65" i="1" s="1"/>
  <c r="D13" i="1"/>
  <c r="G13" i="1" s="1"/>
  <c r="D28" i="1"/>
  <c r="G28" i="1" l="1"/>
  <c r="D27" i="1"/>
  <c r="D10" i="1"/>
  <c r="G10" i="1" l="1"/>
  <c r="D65" i="1"/>
  <c r="G65" i="1" s="1"/>
  <c r="D68" i="1"/>
  <c r="G68" i="1" s="1"/>
  <c r="G27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<sst xmlns="http://schemas.openxmlformats.org/spreadsheetml/2006/main" count="108" uniqueCount="108">
  <si>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</si>
  <si>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</si>
  <si>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</si>
  <si>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</si>
  <si>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</si>
  <si>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</si>
  <si>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</si>
  <si>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</si>
  <si>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</si>
  <si>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</si>
  <si>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</si>
  <si>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</si>
  <si>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</si>
  <si>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</si>
  <si>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</si>
  <si>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</si>
  <si>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</si>
  <si>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</si>
  <si>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</si>
  <si>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</si>
  <si>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</si>
  <si>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</si>
  <si>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</si>
  <si>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</si>
  <si>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</si>
  <si>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</si>
  <si>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</si>
  <si>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</si>
  <si>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</si>
  <si>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</si>
  <si>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</si>
  <si>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</si>
  <si>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</si>
  <si>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</si>
  <si>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</si>
  <si>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</si>
  <si>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</si>
  <si>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</si>
  <si>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</si>
  <si>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</si>
  <si>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</si>
  <si>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</si>
  <si>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</si>
  <si>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</si>
  <si>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</si>
  <si>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</si>
  <si>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</si>
  <si>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</si>
  <si>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</si>
  <si>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</si>
  <si>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</si>
  <si>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</si>
  <si>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</si>
  <si>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</si>
  <si>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</si>
  <si>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</si>
  <si>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</si>
  <si>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</si>
  <si>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</si>
  <si>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</si>
  <si>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</si>
  <si>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</si>
  <si>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</si>
  <si>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</si>
  <si>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</si>
  <si>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</si>
  <si>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</si>
  <si>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</si>
  <si>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</si>
  <si>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</si>
  <si>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</si>
  <si>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</si>
  <si>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</si>
  <si>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</si>
  <si>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</si>
  <si>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</si>
  <si>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</si>
  <si>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</si>
  <si>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</si>
  <si>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</si>
  <si>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</si>
  <si>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</si>
  <si>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</si>
  <si>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</si>
  <si>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</si>
  <si>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</si>
  <si>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</si>
  <si>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</si>
  <si>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</si>
  <si>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</si>
  <si>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</si>
  <si>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</si>
  <si>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</si>
  <si>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</si>
  <si>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</si>
  <si>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</si>
  <si>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</si>
  <si>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</si>
  <si>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</si>
  <si>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на 01.01.19 (текущая дата)</t>
  </si>
  <si>
    <t>исполнитель ИВ Николаева</t>
  </si>
  <si>
    <t>Руководитель</t>
  </si>
  <si>
    <t>А.В.Герасимова</t>
  </si>
  <si>
    <t xml:space="preserve">Начальник отдела БУиО </t>
  </si>
  <si>
    <t>К.Ю.Антипова</t>
  </si>
  <si>
    <t>Справочная таблица к отчету об исполнении местного бюджета по состоянию на 01 ноября 2019 года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</si>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</sst>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4;&#1050;&#1058;&#1071;&#1041;&#1056;&#1068;/&#1050;&#1088;&#1077;&#1076;&#1080;&#1090;&#1086;&#1088;&#1089;&#1082;&#1072;&#1103;%20&#1076;&#1083;&#1103;%20&#1073;&#1102;&#1076;&#1078;&#1077;&#1090;&#1072;%20&#1085;&#1072;%2001.11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946099</v>
          </cell>
          <cell r="E15">
            <v>0</v>
          </cell>
          <cell r="F15">
            <v>946099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41384.78</v>
          </cell>
          <cell r="E34">
            <v>0</v>
          </cell>
          <cell r="F34">
            <v>41384.78</v>
          </cell>
        </row>
        <row r="35">
          <cell r="C35">
            <v>10844.64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147407.81</v>
          </cell>
          <cell r="D39">
            <v>43875.22</v>
          </cell>
          <cell r="E39">
            <v>15000</v>
          </cell>
          <cell r="F39">
            <v>28875.22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3550</v>
          </cell>
          <cell r="E63">
            <v>3550</v>
          </cell>
          <cell r="F63">
            <v>0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50000</v>
          </cell>
          <cell r="E36">
            <v>0</v>
          </cell>
          <cell r="F36">
            <v>50000</v>
          </cell>
        </row>
        <row r="37">
          <cell r="D37">
            <v>0</v>
          </cell>
        </row>
        <row r="38">
          <cell r="C38">
            <v>0</v>
          </cell>
          <cell r="D38">
            <v>74634.080000000002</v>
          </cell>
          <cell r="E38">
            <v>0</v>
          </cell>
          <cell r="F38">
            <v>74634.080000000002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15308345.189999999</v>
          </cell>
          <cell r="E42">
            <v>0.01</v>
          </cell>
          <cell r="F42">
            <v>15308345.18</v>
          </cell>
        </row>
        <row r="43">
          <cell r="C43">
            <v>29248372.079999998</v>
          </cell>
          <cell r="D43">
            <v>2363204.65</v>
          </cell>
          <cell r="E43">
            <v>19157.900000000001</v>
          </cell>
          <cell r="F43">
            <v>2344046.75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51620</v>
          </cell>
          <cell r="F50">
            <v>51620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674.26</v>
          </cell>
          <cell r="F29">
            <v>674.26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112565.92</v>
          </cell>
          <cell r="F34">
            <v>112565.92</v>
          </cell>
        </row>
        <row r="35">
          <cell r="C35">
            <v>9310</v>
          </cell>
          <cell r="D35">
            <v>27050</v>
          </cell>
          <cell r="F35">
            <v>27050</v>
          </cell>
        </row>
        <row r="36">
          <cell r="C36">
            <v>61000</v>
          </cell>
          <cell r="D36">
            <v>22000</v>
          </cell>
          <cell r="F36">
            <v>22000</v>
          </cell>
        </row>
        <row r="37">
          <cell r="D37">
            <v>0</v>
          </cell>
        </row>
        <row r="38">
          <cell r="C38">
            <v>19625.18</v>
          </cell>
          <cell r="D38">
            <v>53813.97</v>
          </cell>
          <cell r="F38">
            <v>53813.97</v>
          </cell>
        </row>
        <row r="39">
          <cell r="C39">
            <v>43070</v>
          </cell>
          <cell r="D39">
            <v>177400</v>
          </cell>
          <cell r="E39">
            <v>0</v>
          </cell>
          <cell r="F39">
            <v>177400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1322710.3</v>
          </cell>
          <cell r="E52">
            <v>0</v>
          </cell>
          <cell r="F52">
            <v>1322710.3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J11" sqref="J11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6" width="12.28515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105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99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20814663.370000001</v>
      </c>
      <c r="E10" s="41">
        <f>E12+E13+E21+E22+E23+E27+E32+E33+E39+E40+E41+E44+E45+E46+E49+E50+E51+E55+E56</f>
        <v>37707.910000000003</v>
      </c>
      <c r="F10" s="41">
        <f>F12+F13+F21+F22+F23+F27+F32+F33+F39+F40+F41+F44+F45+F46+F49+F50+F51+F55+F56</f>
        <v>20776955.460000001</v>
      </c>
      <c r="G10" s="55">
        <f>D10-C10</f>
        <v>-36600675.649999991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946099</v>
      </c>
      <c r="E13" s="42">
        <f>E14+E20</f>
        <v>0</v>
      </c>
      <c r="F13" s="42">
        <f>F14+F20</f>
        <v>946099</v>
      </c>
      <c r="G13" s="55">
        <f t="shared" si="0"/>
        <v>946099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946099</v>
      </c>
      <c r="E14" s="49">
        <f>E15+E16+E17+E18+E19</f>
        <v>0</v>
      </c>
      <c r="F14" s="49">
        <f>F15+F16+F17+F18+F19</f>
        <v>946099</v>
      </c>
      <c r="G14" s="55">
        <f t="shared" si="0"/>
        <v>946099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946099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946099</v>
      </c>
      <c r="G15" s="55">
        <f t="shared" si="0"/>
        <v>946099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674.26</v>
      </c>
      <c r="E27" s="42">
        <f>E28+E31</f>
        <v>0</v>
      </c>
      <c r="F27" s="42">
        <f>F28+F31</f>
        <v>674.26</v>
      </c>
      <c r="G27" s="55">
        <f t="shared" si="0"/>
        <v>-245076.63999999998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674.26</v>
      </c>
      <c r="E28" s="49">
        <f>E29+E30</f>
        <v>0</v>
      </c>
      <c r="F28" s="49">
        <f>F29+F30</f>
        <v>674.26</v>
      </c>
      <c r="G28" s="55">
        <f t="shared" si="0"/>
        <v>-245076.63999999998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674.26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674.26</v>
      </c>
      <c r="G29" s="55">
        <f t="shared" si="0"/>
        <v>-245076.63999999998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381448.75</v>
      </c>
      <c r="E33" s="42">
        <f>E34+E35+E36+E37+E38</f>
        <v>0</v>
      </c>
      <c r="F33" s="42">
        <f>F34+F35+F36+F37+F38</f>
        <v>381448.75</v>
      </c>
      <c r="G33" s="55">
        <f t="shared" si="0"/>
        <v>230322.71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153950.70000000001</v>
      </c>
      <c r="E34" s="46">
        <f>[1]Администрация!E34+'[1]902(образ.)'!E34+[1]Культура!E34+'[1]955-ЖКХ'!G34+'[1]952куми'!E34+'[1]953депут'!E34+'[1]954молод'!E34+'[1]945 фин.упр.'!E34</f>
        <v>0</v>
      </c>
      <c r="F34" s="46">
        <f>[1]Администрация!F34+'[1]902(образ.)'!F34+[1]Культура!F34+'[1]955-ЖКХ'!H34+'[1]952куми'!F34+'[1]953депут'!F34+'[1]954молод'!F34+'[1]945 фин.упр.'!F34</f>
        <v>153950.70000000001</v>
      </c>
      <c r="G34" s="55">
        <f t="shared" si="0"/>
        <v>123596.48000000001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27050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27050</v>
      </c>
      <c r="G35" s="55">
        <f t="shared" si="0"/>
        <v>6895.3600000000006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72000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72000</v>
      </c>
      <c r="G36" s="55">
        <f t="shared" si="0"/>
        <v>-5092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128448.05</v>
      </c>
      <c r="E38" s="46">
        <f>[1]Администрация!E38+'[1]902(образ.)'!E38+[1]Культура!E38+'[1]955-ЖКХ'!G38+'[1]952куми'!E38+'[1]953депут'!E38+'[1]954молод'!E38+'[1]945 фин.упр.'!E38</f>
        <v>0</v>
      </c>
      <c r="F38" s="46">
        <f>[1]Администрация!F38+'[1]902(образ.)'!F38+[1]Культура!F38+'[1]955-ЖКХ'!H38+'[1]952куми'!F38+'[1]953депут'!F38+'[1]954молод'!F38+'[1]945 фин.упр.'!F38</f>
        <v>128448.05</v>
      </c>
      <c r="G38" s="55">
        <f t="shared" si="0"/>
        <v>104922.87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221275.22</v>
      </c>
      <c r="E39" s="46">
        <f>[1]Администрация!E39+'[1]902(образ.)'!E39+[1]Культура!E39+'[1]952куми'!E39+'[1]953депут'!E39+'[1]954молод'!E39+'[1]945 фин.упр.'!E39+'[1]955-ЖКХ'!E39</f>
        <v>15000</v>
      </c>
      <c r="F39" s="46">
        <f>[1]Администрация!F39+'[1]902(образ.)'!F39+[1]Культура!F39+'[1]952куми'!F39+'[1]953депут'!F39+'[1]954молод'!F39+'[1]945 фин.упр.'!F39+'[1]955-ЖКХ'!F39</f>
        <v>206275.22</v>
      </c>
      <c r="G39" s="55">
        <f t="shared" si="0"/>
        <v>30797.410000000003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17671549.84</v>
      </c>
      <c r="E41" s="42">
        <f>E42+E43</f>
        <v>19157.91</v>
      </c>
      <c r="F41" s="42">
        <f>F42+F43</f>
        <v>17652391.93</v>
      </c>
      <c r="G41" s="55">
        <f t="shared" si="0"/>
        <v>-18877352.34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15308345.189999999</v>
      </c>
      <c r="E42" s="46">
        <f>[1]Администрация!E42+'[1]902(образ.)'!E42+[1]Культура!E42+'[1]955-ЖКХ'!E42+'[1]952куми'!E42+'[1]953депут'!E42+'[1]954молод'!E42+'[1]945 фин.упр.'!E42</f>
        <v>0.01</v>
      </c>
      <c r="F42" s="46">
        <f>[1]Администрация!F42+'[1]902(образ.)'!F42+[1]Культура!F42+'[1]955-ЖКХ'!F42+'[1]952куми'!F42+'[1]953депут'!F42+'[1]954молод'!F42+'[1]945 фин.упр.'!F42</f>
        <v>15308345.18</v>
      </c>
      <c r="G42" s="55">
        <f t="shared" si="0"/>
        <v>8007815.0899999999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2363204.65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2344046.75</v>
      </c>
      <c r="G43" s="55">
        <f t="shared" si="0"/>
        <v>-26885167.43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51620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51620</v>
      </c>
      <c r="G50" s="55">
        <f t="shared" si="0"/>
        <v>873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1322710.3</v>
      </c>
      <c r="E51" s="42">
        <f>E52+E53+E54</f>
        <v>0</v>
      </c>
      <c r="F51" s="42">
        <f>F52+F53+F54</f>
        <v>1322710.3</v>
      </c>
      <c r="G51" s="55">
        <f t="shared" si="0"/>
        <v>-18780374.779999997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1322710.3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1322710.3</v>
      </c>
      <c r="G52" s="55">
        <f t="shared" si="0"/>
        <v>1322710.3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3550</v>
      </c>
      <c r="E56" s="42">
        <f>E57</f>
        <v>3550</v>
      </c>
      <c r="F56" s="42">
        <f>F57</f>
        <v>0</v>
      </c>
      <c r="G56" s="55">
        <f t="shared" si="0"/>
        <v>-121700.01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3550</v>
      </c>
      <c r="E57" s="49">
        <f>SUM(E58:E64)</f>
        <v>3550</v>
      </c>
      <c r="F57" s="49">
        <f>SUM(F58:F64)</f>
        <v>0</v>
      </c>
      <c r="G57" s="55">
        <f t="shared" si="0"/>
        <v>-121700.01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3550</v>
      </c>
      <c r="E63" s="46">
        <f>[1]Администрация!E63+'[1]902(образ.)'!E63+[1]Культура!E63+'[1]955-ЖКХ'!G63+'[1]952куми'!E63+'[1]953депут'!E63+'[1]954молод'!E63+'[1]945 фин.упр.'!E63</f>
        <v>3550</v>
      </c>
      <c r="F63" s="46">
        <f>[1]Администрация!F63+'[1]902(образ.)'!F63+[1]Культура!F63+'[1]955-ЖКХ'!H63+'[1]952куми'!F63+'[1]953депут'!F63+'[1]954молод'!F63+'[1]945 фин.упр.'!F63</f>
        <v>0</v>
      </c>
      <c r="G63" s="55">
        <f t="shared" si="0"/>
        <v>-121700.01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20814663.370000001</v>
      </c>
      <c r="E65" s="54">
        <f>E10</f>
        <v>37707.910000000003</v>
      </c>
      <c r="F65" s="54">
        <f>F10</f>
        <v>20776955.460000001</v>
      </c>
      <c r="G65" s="55">
        <f t="shared" si="0"/>
        <v>-36600675.649999991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674.26</v>
      </c>
      <c r="E68" s="46">
        <f>E27</f>
        <v>0</v>
      </c>
      <c r="F68" s="46">
        <f>F27</f>
        <v>674.26</v>
      </c>
      <c r="G68" s="55">
        <f t="shared" si="0"/>
        <v>-245076.63999999998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101</v>
      </c>
      <c r="C71" s="29"/>
      <c r="D71" s="29"/>
      <c r="E71" s="29"/>
      <c r="F71" s="29" t="s">
        <v>102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103</v>
      </c>
      <c r="C73" s="29"/>
      <c r="D73" s="29"/>
      <c r="E73" s="29"/>
      <c r="F73" s="29" t="s">
        <v>104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100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2019-11-14T06:55:02Z</dcterms:modified>
</cp:coreProperties>
</file>